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10" windowWidth="19420" windowHeight="122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Položky!$A$1:$G$88</definedName>
    <definedName name="_xlnm.Print_Area" localSheetId="1">Rekapitulace!$A$1:$I$31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87" i="3"/>
  <c r="BD87"/>
  <c r="BC87"/>
  <c r="BB87"/>
  <c r="BA87"/>
  <c r="G87"/>
  <c r="BE86"/>
  <c r="BD86"/>
  <c r="BC86"/>
  <c r="BB86"/>
  <c r="G86"/>
  <c r="BA86" s="1"/>
  <c r="BE85"/>
  <c r="BD85"/>
  <c r="BC85"/>
  <c r="BB85"/>
  <c r="G85"/>
  <c r="BA85" s="1"/>
  <c r="BE84"/>
  <c r="BD84"/>
  <c r="BC84"/>
  <c r="BB84"/>
  <c r="G84"/>
  <c r="BA84" s="1"/>
  <c r="BE83"/>
  <c r="BD83"/>
  <c r="BC83"/>
  <c r="BB83"/>
  <c r="BA83"/>
  <c r="G83"/>
  <c r="BE82"/>
  <c r="BE88" s="1"/>
  <c r="I16" i="2" s="1"/>
  <c r="BD82" i="3"/>
  <c r="BC82"/>
  <c r="BC88" s="1"/>
  <c r="G16" i="2" s="1"/>
  <c r="BB82" i="3"/>
  <c r="G82"/>
  <c r="B16" i="2"/>
  <c r="A16"/>
  <c r="C88" i="3"/>
  <c r="BE79"/>
  <c r="BD79"/>
  <c r="BD80" s="1"/>
  <c r="H15" i="2" s="1"/>
  <c r="BB79" i="3"/>
  <c r="BB80" s="1"/>
  <c r="F15" i="2" s="1"/>
  <c r="BA79" i="3"/>
  <c r="BA80" s="1"/>
  <c r="E15" i="2" s="1"/>
  <c r="G79" i="3"/>
  <c r="BC79" s="1"/>
  <c r="BC80" s="1"/>
  <c r="G15" i="2" s="1"/>
  <c r="B15"/>
  <c r="A15"/>
  <c r="BE80" i="3"/>
  <c r="I15" i="2" s="1"/>
  <c r="C80" i="3"/>
  <c r="BE76"/>
  <c r="BD76"/>
  <c r="BC76"/>
  <c r="BA76"/>
  <c r="G76"/>
  <c r="BB76" s="1"/>
  <c r="BE75"/>
  <c r="BD75"/>
  <c r="BC75"/>
  <c r="BA75"/>
  <c r="BA77" s="1"/>
  <c r="E14" i="2" s="1"/>
  <c r="G75" i="3"/>
  <c r="BB75" s="1"/>
  <c r="BE74"/>
  <c r="BE77" s="1"/>
  <c r="I14" i="2" s="1"/>
  <c r="BD74" i="3"/>
  <c r="BC74"/>
  <c r="BA74"/>
  <c r="G74"/>
  <c r="G77" s="1"/>
  <c r="B14" i="2"/>
  <c r="A14"/>
  <c r="BC77" i="3"/>
  <c r="G14" i="2" s="1"/>
  <c r="C77" i="3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D68"/>
  <c r="BC68"/>
  <c r="BA68"/>
  <c r="G68"/>
  <c r="BB68" s="1"/>
  <c r="BE67"/>
  <c r="BD67"/>
  <c r="BC67"/>
  <c r="BA67"/>
  <c r="G67"/>
  <c r="BB67" s="1"/>
  <c r="BE66"/>
  <c r="BD66"/>
  <c r="BC66"/>
  <c r="BB66"/>
  <c r="BA66"/>
  <c r="G66"/>
  <c r="BE65"/>
  <c r="BD65"/>
  <c r="BC65"/>
  <c r="BA65"/>
  <c r="G65"/>
  <c r="BB65" s="1"/>
  <c r="BE64"/>
  <c r="BD64"/>
  <c r="BC64"/>
  <c r="BB64"/>
  <c r="BA64"/>
  <c r="G64"/>
  <c r="BE63"/>
  <c r="BD63"/>
  <c r="BC63"/>
  <c r="BA63"/>
  <c r="G63"/>
  <c r="BB63" s="1"/>
  <c r="BE62"/>
  <c r="BD62"/>
  <c r="BC62"/>
  <c r="BB62"/>
  <c r="BA62"/>
  <c r="G62"/>
  <c r="BE61"/>
  <c r="BD61"/>
  <c r="BC61"/>
  <c r="BC72" s="1"/>
  <c r="G13" i="2" s="1"/>
  <c r="BA61" i="3"/>
  <c r="G61"/>
  <c r="BB61" s="1"/>
  <c r="BE60"/>
  <c r="BD60"/>
  <c r="BC60"/>
  <c r="BA60"/>
  <c r="G60"/>
  <c r="BB60" s="1"/>
  <c r="BE59"/>
  <c r="BD59"/>
  <c r="BC59"/>
  <c r="BA59"/>
  <c r="BA72" s="1"/>
  <c r="E13" i="2" s="1"/>
  <c r="G59" i="3"/>
  <c r="B13" i="2"/>
  <c r="A13"/>
  <c r="BE72" i="3"/>
  <c r="I13" i="2" s="1"/>
  <c r="C72" i="3"/>
  <c r="BE56"/>
  <c r="BD56"/>
  <c r="BC56"/>
  <c r="BA56"/>
  <c r="G56"/>
  <c r="BB56" s="1"/>
  <c r="BE55"/>
  <c r="BD55"/>
  <c r="BC55"/>
  <c r="BB55"/>
  <c r="BA55"/>
  <c r="G55"/>
  <c r="BE54"/>
  <c r="BD54"/>
  <c r="BC54"/>
  <c r="BA54"/>
  <c r="G54"/>
  <c r="BB54" s="1"/>
  <c r="BE53"/>
  <c r="BD53"/>
  <c r="BC53"/>
  <c r="BB53"/>
  <c r="BA53"/>
  <c r="G53"/>
  <c r="BE52"/>
  <c r="BD52"/>
  <c r="BC52"/>
  <c r="BA52"/>
  <c r="G52"/>
  <c r="BB52" s="1"/>
  <c r="BE51"/>
  <c r="BD51"/>
  <c r="BC51"/>
  <c r="BA51"/>
  <c r="G51"/>
  <c r="BB51" s="1"/>
  <c r="BE50"/>
  <c r="BD50"/>
  <c r="BC50"/>
  <c r="BA50"/>
  <c r="G50"/>
  <c r="BB50" s="1"/>
  <c r="BE49"/>
  <c r="BD49"/>
  <c r="BC49"/>
  <c r="BA49"/>
  <c r="G49"/>
  <c r="BB49" s="1"/>
  <c r="BE48"/>
  <c r="BD48"/>
  <c r="BC48"/>
  <c r="BA48"/>
  <c r="G48"/>
  <c r="BB48" s="1"/>
  <c r="BE47"/>
  <c r="BD47"/>
  <c r="BC47"/>
  <c r="BB47"/>
  <c r="BA47"/>
  <c r="G47"/>
  <c r="BE46"/>
  <c r="BD46"/>
  <c r="BC46"/>
  <c r="BA46"/>
  <c r="G46"/>
  <c r="BB46" s="1"/>
  <c r="BE45"/>
  <c r="BD45"/>
  <c r="BC45"/>
  <c r="BB45"/>
  <c r="BA45"/>
  <c r="G45"/>
  <c r="BE44"/>
  <c r="BD44"/>
  <c r="BC44"/>
  <c r="BA44"/>
  <c r="G44"/>
  <c r="BB44" s="1"/>
  <c r="BE43"/>
  <c r="BD43"/>
  <c r="BC43"/>
  <c r="BA43"/>
  <c r="G43"/>
  <c r="BB43" s="1"/>
  <c r="BE42"/>
  <c r="BD42"/>
  <c r="BC42"/>
  <c r="BA42"/>
  <c r="G42"/>
  <c r="BB42" s="1"/>
  <c r="BE41"/>
  <c r="BD41"/>
  <c r="BC41"/>
  <c r="BA41"/>
  <c r="G41"/>
  <c r="BB41" s="1"/>
  <c r="BE40"/>
  <c r="BD40"/>
  <c r="BC40"/>
  <c r="BA40"/>
  <c r="G40"/>
  <c r="BB40" s="1"/>
  <c r="BE39"/>
  <c r="BD39"/>
  <c r="BC39"/>
  <c r="BB39"/>
  <c r="BA39"/>
  <c r="G39"/>
  <c r="BE38"/>
  <c r="BD38"/>
  <c r="BC38"/>
  <c r="BA38"/>
  <c r="G38"/>
  <c r="BB38" s="1"/>
  <c r="BE37"/>
  <c r="BD37"/>
  <c r="BC37"/>
  <c r="BB37"/>
  <c r="BA37"/>
  <c r="G37"/>
  <c r="BE36"/>
  <c r="BD36"/>
  <c r="BC36"/>
  <c r="BA36"/>
  <c r="G36"/>
  <c r="BB36" s="1"/>
  <c r="BE35"/>
  <c r="BD35"/>
  <c r="BC35"/>
  <c r="BA35"/>
  <c r="G35"/>
  <c r="BB35" s="1"/>
  <c r="BE34"/>
  <c r="BD34"/>
  <c r="BC34"/>
  <c r="BA34"/>
  <c r="G34"/>
  <c r="BB34" s="1"/>
  <c r="BE33"/>
  <c r="BD33"/>
  <c r="BC33"/>
  <c r="BC57" s="1"/>
  <c r="G12" i="2" s="1"/>
  <c r="BA33" i="3"/>
  <c r="BA57" s="1"/>
  <c r="E12" i="2" s="1"/>
  <c r="G33" i="3"/>
  <c r="BB33" s="1"/>
  <c r="BE32"/>
  <c r="BE57" s="1"/>
  <c r="I12" i="2" s="1"/>
  <c r="BD32" i="3"/>
  <c r="BC32"/>
  <c r="BA32"/>
  <c r="G32"/>
  <c r="BB32" s="1"/>
  <c r="BE31"/>
  <c r="BD31"/>
  <c r="BC31"/>
  <c r="BB31"/>
  <c r="BA31"/>
  <c r="G31"/>
  <c r="B12" i="2"/>
  <c r="A12"/>
  <c r="C57" i="3"/>
  <c r="BE28"/>
  <c r="BD28"/>
  <c r="BC28"/>
  <c r="BB28"/>
  <c r="BA28"/>
  <c r="G28"/>
  <c r="BE27"/>
  <c r="BD27"/>
  <c r="BC27"/>
  <c r="BA27"/>
  <c r="G27"/>
  <c r="BB27" s="1"/>
  <c r="BE26"/>
  <c r="BE29" s="1"/>
  <c r="I11" i="2" s="1"/>
  <c r="BD26" i="3"/>
  <c r="BC26"/>
  <c r="BB26"/>
  <c r="BA26"/>
  <c r="G26"/>
  <c r="BE25"/>
  <c r="BD25"/>
  <c r="BC25"/>
  <c r="BA25"/>
  <c r="G25"/>
  <c r="BB25" s="1"/>
  <c r="BE24"/>
  <c r="BD24"/>
  <c r="BC24"/>
  <c r="BA24"/>
  <c r="G24"/>
  <c r="BB24" s="1"/>
  <c r="BE23"/>
  <c r="BD23"/>
  <c r="BC23"/>
  <c r="BA23"/>
  <c r="G23"/>
  <c r="BB23" s="1"/>
  <c r="BE22"/>
  <c r="BD22"/>
  <c r="BC22"/>
  <c r="BC29" s="1"/>
  <c r="G11" i="2" s="1"/>
  <c r="BA22" i="3"/>
  <c r="G22"/>
  <c r="B11" i="2"/>
  <c r="A11"/>
  <c r="BA29" i="3"/>
  <c r="E11" i="2" s="1"/>
  <c r="C29" i="3"/>
  <c r="BE19"/>
  <c r="BE20" s="1"/>
  <c r="I10" i="2" s="1"/>
  <c r="BD19" i="3"/>
  <c r="BD20" s="1"/>
  <c r="H10" i="2" s="1"/>
  <c r="BC19" i="3"/>
  <c r="BC20" s="1"/>
  <c r="G10" i="2" s="1"/>
  <c r="BB19" i="3"/>
  <c r="BB20" s="1"/>
  <c r="F10" i="2" s="1"/>
  <c r="G19" i="3"/>
  <c r="BA19" s="1"/>
  <c r="BA20" s="1"/>
  <c r="E10" i="2" s="1"/>
  <c r="B10"/>
  <c r="A10"/>
  <c r="C20" i="3"/>
  <c r="BE16"/>
  <c r="BE17" s="1"/>
  <c r="I9" i="2" s="1"/>
  <c r="BD16" i="3"/>
  <c r="BD17" s="1"/>
  <c r="H9" i="2" s="1"/>
  <c r="BC16" i="3"/>
  <c r="BB16"/>
  <c r="BB17" s="1"/>
  <c r="F9" i="2" s="1"/>
  <c r="G16" i="3"/>
  <c r="BA16" s="1"/>
  <c r="BA17" s="1"/>
  <c r="E9" i="2" s="1"/>
  <c r="B9"/>
  <c r="A9"/>
  <c r="BC17" i="3"/>
  <c r="G9" i="2" s="1"/>
  <c r="C17" i="3"/>
  <c r="BE13"/>
  <c r="BE14" s="1"/>
  <c r="I8" i="2" s="1"/>
  <c r="BD13" i="3"/>
  <c r="BD14" s="1"/>
  <c r="H8" i="2" s="1"/>
  <c r="BC13" i="3"/>
  <c r="BC14" s="1"/>
  <c r="G8" i="2" s="1"/>
  <c r="BB13" i="3"/>
  <c r="BB14" s="1"/>
  <c r="F8" i="2" s="1"/>
  <c r="G13" i="3"/>
  <c r="BA13" s="1"/>
  <c r="BA14" s="1"/>
  <c r="E8" i="2" s="1"/>
  <c r="B8"/>
  <c r="A8"/>
  <c r="C14" i="3"/>
  <c r="BE10"/>
  <c r="BD10"/>
  <c r="BC10"/>
  <c r="BB10"/>
  <c r="G10"/>
  <c r="BA10" s="1"/>
  <c r="BE9"/>
  <c r="BD9"/>
  <c r="BC9"/>
  <c r="BB9"/>
  <c r="G9"/>
  <c r="BA9" s="1"/>
  <c r="BE8"/>
  <c r="BE11" s="1"/>
  <c r="I7" i="2" s="1"/>
  <c r="BD8" i="3"/>
  <c r="BC8"/>
  <c r="BC11" s="1"/>
  <c r="G7" i="2" s="1"/>
  <c r="BB8" i="3"/>
  <c r="G8"/>
  <c r="BA8" s="1"/>
  <c r="B7" i="2"/>
  <c r="A7"/>
  <c r="C11" i="3"/>
  <c r="E4"/>
  <c r="C4"/>
  <c r="F3"/>
  <c r="C3"/>
  <c r="C2" i="2"/>
  <c r="C1"/>
  <c r="C33" i="1"/>
  <c r="F33" s="1"/>
  <c r="C31"/>
  <c r="C9"/>
  <c r="G7"/>
  <c r="D2"/>
  <c r="C2"/>
  <c r="I17" i="2" l="1"/>
  <c r="C21" i="1" s="1"/>
  <c r="G17" i="2"/>
  <c r="C18" i="1" s="1"/>
  <c r="BD11" i="3"/>
  <c r="H7" i="2" s="1"/>
  <c r="G29" i="3"/>
  <c r="BD29"/>
  <c r="H11" i="2" s="1"/>
  <c r="BD88" i="3"/>
  <c r="H16" i="2" s="1"/>
  <c r="BB88" i="3"/>
  <c r="F16" i="2" s="1"/>
  <c r="BB11" i="3"/>
  <c r="F7" i="2" s="1"/>
  <c r="BB22" i="3"/>
  <c r="G72"/>
  <c r="BD77"/>
  <c r="H14" i="2" s="1"/>
  <c r="BA11" i="3"/>
  <c r="E7" i="2" s="1"/>
  <c r="G57" i="3"/>
  <c r="BD57"/>
  <c r="H12" i="2" s="1"/>
  <c r="BD72" i="3"/>
  <c r="H13" i="2" s="1"/>
  <c r="G88" i="3"/>
  <c r="BB29"/>
  <c r="F11" i="2" s="1"/>
  <c r="BB57" i="3"/>
  <c r="F12" i="2" s="1"/>
  <c r="G11" i="3"/>
  <c r="G14"/>
  <c r="G17"/>
  <c r="G20"/>
  <c r="BA82"/>
  <c r="BA88" s="1"/>
  <c r="E16" i="2" s="1"/>
  <c r="BB59" i="3"/>
  <c r="BB72" s="1"/>
  <c r="F13" i="2" s="1"/>
  <c r="BB74" i="3"/>
  <c r="BB77" s="1"/>
  <c r="F14" i="2" s="1"/>
  <c r="G80" i="3"/>
  <c r="E17" i="2" l="1"/>
  <c r="H17"/>
  <c r="C17" i="1" s="1"/>
  <c r="F17" i="2"/>
  <c r="C16" i="1" s="1"/>
  <c r="C15"/>
  <c r="G23" i="2"/>
  <c r="I23" s="1"/>
  <c r="G16" i="1" s="1"/>
  <c r="G27" i="2" l="1"/>
  <c r="I27" s="1"/>
  <c r="G20" i="1" s="1"/>
  <c r="G22" i="2"/>
  <c r="I22" s="1"/>
  <c r="G26"/>
  <c r="I26" s="1"/>
  <c r="G19" i="1" s="1"/>
  <c r="C19"/>
  <c r="C22" s="1"/>
  <c r="G25" i="2"/>
  <c r="I25" s="1"/>
  <c r="G18" i="1" s="1"/>
  <c r="G29" i="2"/>
  <c r="I29" s="1"/>
  <c r="G24"/>
  <c r="I24" s="1"/>
  <c r="G17" i="1" s="1"/>
  <c r="G28" i="2"/>
  <c r="I28" s="1"/>
  <c r="G21" i="1" s="1"/>
  <c r="G15"/>
  <c r="H30" i="2" l="1"/>
  <c r="G23" i="1" s="1"/>
  <c r="G22" s="1"/>
  <c r="C23" l="1"/>
  <c r="F30" s="1"/>
  <c r="F31" s="1"/>
  <c r="F34" s="1"/>
</calcChain>
</file>

<file path=xl/sharedStrings.xml><?xml version="1.0" encoding="utf-8"?>
<sst xmlns="http://schemas.openxmlformats.org/spreadsheetml/2006/main" count="339" uniqueCount="242">
  <si>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</si>
  <si>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</si>
  <si>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</si>
  <si>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</si>
  <si>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</si>
  <si>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</si>
  <si>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</si>
  <si>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</si>
  <si>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</si>
  <si>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</si>
  <si>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</si>
  <si>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</si>
  <si>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</si>
  <si>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</si>
  <si>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</si>
  <si>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</si>
  <si>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</si>
  <si>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</si>
  <si>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</si>
  <si>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</si>
  <si>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</si>
  <si>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</si>
  <si>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</si>
  <si>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</si>
  <si>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</si>
  <si>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</si>
  <si>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</si>
  <si>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</si>
  <si>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</si>
  <si>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</si>
  <si>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</si>
  <si>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</si>
  <si>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</si>
  <si>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</si>
  <si>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</si>
  <si>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</si>
  <si>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</si>
  <si>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</si>
  <si>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</si>
  <si>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</si>
  <si>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</si>
  <si>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</si>
  <si>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</si>
  <si>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</si>
  <si>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</si>
  <si>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</si>
  <si>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</si>
  <si>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</si>
  <si>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</si>
  <si>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</si>
  <si>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</si>
  <si>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</si>
  <si>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</si>
  <si>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</si>
  <si>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</si>
  <si>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</si>
  <si>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</si>
  <si>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</si>
  <si>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</si>
  <si>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</si>
  <si>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</si>
  <si>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</si>
  <si>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</si>
  <si>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</si>
  <si>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</si>
  <si>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</si>
  <si>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</si>
  <si>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</si>
  <si>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</si>
  <si>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</si>
  <si>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</si>
  <si>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</si>
  <si>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</si>
  <si>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</si>
  <si>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</si>
  <si>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2018/04</t>
  </si>
  <si>
    <t>Oblastní archiv Rokycany</t>
  </si>
  <si>
    <t>1043</t>
  </si>
  <si>
    <t>Administrativní budova</t>
  </si>
  <si>
    <t>801.6</t>
  </si>
  <si>
    <t>Oprava střechy jedné budovy-plechová krytina</t>
  </si>
  <si>
    <t>94</t>
  </si>
  <si>
    <t>Lešení a stavební výtahy</t>
  </si>
  <si>
    <t>941941032RT4</t>
  </si>
  <si>
    <t>Montáž lešení leh.řad.s podlahami,š.do 1 m, H 30 m lešení SPRINT</t>
  </si>
  <si>
    <t>m2</t>
  </si>
  <si>
    <t>941941192RT4</t>
  </si>
  <si>
    <t>Příplatek za každý měsíc použití lešení k pol.1032 lešení SPRINT</t>
  </si>
  <si>
    <t>941941832RT4</t>
  </si>
  <si>
    <t>Demontáž lešení leh.řad.s podlahami,š.1 m, H 30 m lešení SPRINT</t>
  </si>
  <si>
    <t>95</t>
  </si>
  <si>
    <t>Dokončovací konstrukce na pozemních stavbách</t>
  </si>
  <si>
    <t>952901111R00</t>
  </si>
  <si>
    <t xml:space="preserve">Vyčištění budov o výšce podlaží do 4 m </t>
  </si>
  <si>
    <t>97</t>
  </si>
  <si>
    <t>Prorážení otvorů</t>
  </si>
  <si>
    <t>76499</t>
  </si>
  <si>
    <t xml:space="preserve">Výpomoc výsuvným žebříkem </t>
  </si>
  <si>
    <t>hod</t>
  </si>
  <si>
    <t>99</t>
  </si>
  <si>
    <t>Staveništní přesun hmot</t>
  </si>
  <si>
    <t>999281111R00</t>
  </si>
  <si>
    <t xml:space="preserve">Přesun hmot pro opravy a údržbu do výšky 25 m </t>
  </si>
  <si>
    <t>t</t>
  </si>
  <si>
    <t>762</t>
  </si>
  <si>
    <t>Konstrukce tesařské</t>
  </si>
  <si>
    <t>762341811R00</t>
  </si>
  <si>
    <t xml:space="preserve">Demontáž bednění střech rovných z prken hrubých </t>
  </si>
  <si>
    <t>762342203RT4</t>
  </si>
  <si>
    <t>Montáž laťování střech, vzdálenost latí 22 - 36 cm včetně dodávky řeziva, latě 4/6 cm</t>
  </si>
  <si>
    <t>762342204RT2</t>
  </si>
  <si>
    <t>Montáž laťování střech, svislé, vzdálenost 100 cm včetně dodávky řeziva</t>
  </si>
  <si>
    <t>762342811R00</t>
  </si>
  <si>
    <t xml:space="preserve">Demontáž laťování střech, rozteč latí do 22 cm </t>
  </si>
  <si>
    <t>762343935RT3</t>
  </si>
  <si>
    <t>Zabednění otvorů střech prkny prkna tl.22 mm</t>
  </si>
  <si>
    <t>762395000R00</t>
  </si>
  <si>
    <t xml:space="preserve">Spojovací a ochranné prostředky pro střechy </t>
  </si>
  <si>
    <t>kpl.</t>
  </si>
  <si>
    <t>998762202R00</t>
  </si>
  <si>
    <t xml:space="preserve">Přesun hmot pro tesařské konstrukce, výšky do 12 m </t>
  </si>
  <si>
    <t>764</t>
  </si>
  <si>
    <t>Konstrukce klempířské</t>
  </si>
  <si>
    <t>764171292U00</t>
  </si>
  <si>
    <t xml:space="preserve">Rozrážeč sněhu SNOKY -45° </t>
  </si>
  <si>
    <t>kus</t>
  </si>
  <si>
    <t>764172078U00</t>
  </si>
  <si>
    <t xml:space="preserve">Plechová krytina nároží+těsnění -45° </t>
  </si>
  <si>
    <t>m</t>
  </si>
  <si>
    <t>764221420R00</t>
  </si>
  <si>
    <t xml:space="preserve">Oplechování Ti Zn říms pod nadř. žlabem, rš 500 mm </t>
  </si>
  <si>
    <t>764255403R00</t>
  </si>
  <si>
    <t xml:space="preserve">Žlaby z Ti Zn plechu, nástřešní oblé, rš 660 mm </t>
  </si>
  <si>
    <t>764255515U00</t>
  </si>
  <si>
    <t xml:space="preserve">Mtž Zn-Ti žlab hák nástřešní oblý </t>
  </si>
  <si>
    <t>764259411R00</t>
  </si>
  <si>
    <t xml:space="preserve">Vpusť kónická z pl.Ti-Zn pro trouby, D do 150 mm </t>
  </si>
  <si>
    <t>764292250R00</t>
  </si>
  <si>
    <t xml:space="preserve">Úžlabí, rš 660 mm </t>
  </si>
  <si>
    <t>764311822R00</t>
  </si>
  <si>
    <t xml:space="preserve">Demont. krytiny, tabule 2 x 1 m, nad 25 m2, do 30° </t>
  </si>
  <si>
    <t>764321821R00</t>
  </si>
  <si>
    <t xml:space="preserve">Demontáž oplechování říms, rš 500 mm, do 45° </t>
  </si>
  <si>
    <t>764352811R00</t>
  </si>
  <si>
    <t xml:space="preserve">Demontáž žlabů půlkruh. rovných, rš 330 mm, do 45° </t>
  </si>
  <si>
    <t>764361811R00</t>
  </si>
  <si>
    <t xml:space="preserve">Demontáž střešního okna ve vlnité krytině, do 45° </t>
  </si>
  <si>
    <t>764392851R00</t>
  </si>
  <si>
    <t xml:space="preserve">Demontáž úžlabí, rš 660 mm, sklon do 45° </t>
  </si>
  <si>
    <t>764454801R00</t>
  </si>
  <si>
    <t xml:space="preserve">Demontáž odpadních trub kruhových,D 75 a 100 mm </t>
  </si>
  <si>
    <t>764530430R00</t>
  </si>
  <si>
    <t xml:space="preserve">Oplechování zdí z popl. plechu, rš 150 mm-okapnice </t>
  </si>
  <si>
    <t>764530492R00</t>
  </si>
  <si>
    <t xml:space="preserve">Montáž oplechování rohů zdí Ti Zn </t>
  </si>
  <si>
    <t>764554402RT2</t>
  </si>
  <si>
    <t>Odpadní trouby z Ti Zn plechu, kruhové, D 120mm Vč.kolen a objímek</t>
  </si>
  <si>
    <t>764554494R00</t>
  </si>
  <si>
    <t xml:space="preserve">Montáž odskoku Ti Zn kruhového </t>
  </si>
  <si>
    <t>764554495R00</t>
  </si>
  <si>
    <t xml:space="preserve">Montáž manžety ochranné Ti Zn kruhové </t>
  </si>
  <si>
    <t>764556342U00</t>
  </si>
  <si>
    <t xml:space="preserve">Mtž Zn kolena horní kruhová D 100 </t>
  </si>
  <si>
    <t>764900001R00</t>
  </si>
  <si>
    <t xml:space="preserve">Satjam, GRANDE Purex RAL  na dřevo, do 30° </t>
  </si>
  <si>
    <t>764900103R00</t>
  </si>
  <si>
    <t xml:space="preserve">Satjam, hřebenáč </t>
  </si>
  <si>
    <t>764909001R00</t>
  </si>
  <si>
    <t xml:space="preserve">Podstřešní pojistná folie 140g </t>
  </si>
  <si>
    <t>764919401R00</t>
  </si>
  <si>
    <t xml:space="preserve">Vylézák LV 200 </t>
  </si>
  <si>
    <t>plošiny</t>
  </si>
  <si>
    <t xml:space="preserve">Výpomoc montážní plošiny 22m </t>
  </si>
  <si>
    <t>553</t>
  </si>
  <si>
    <t>Větrací komínek z popl.plechu</t>
  </si>
  <si>
    <t>998764102R00</t>
  </si>
  <si>
    <t xml:space="preserve">Přesun hmot pro klempířské konstr., výšky do 12 m </t>
  </si>
  <si>
    <t>765</t>
  </si>
  <si>
    <t>Krytiny tvrdé</t>
  </si>
  <si>
    <t>765313186R00</t>
  </si>
  <si>
    <t xml:space="preserve">Mřížka ochranná větrací 100 cm univerzální </t>
  </si>
  <si>
    <t>765322708R00</t>
  </si>
  <si>
    <t xml:space="preserve">Anténní prostupy SCAP </t>
  </si>
  <si>
    <t>765322710R00</t>
  </si>
  <si>
    <t xml:space="preserve">Stoupací taška </t>
  </si>
  <si>
    <t>765322711R00</t>
  </si>
  <si>
    <t xml:space="preserve">Stoupací plošina 600 x 250 mm </t>
  </si>
  <si>
    <t>765331611R00</t>
  </si>
  <si>
    <t xml:space="preserve">Olemování nadstřešních konstrukcí Wakaflex </t>
  </si>
  <si>
    <t>765367111R00</t>
  </si>
  <si>
    <t xml:space="preserve">Ventilační kus k plastovým krytinám </t>
  </si>
  <si>
    <t>765367113R00</t>
  </si>
  <si>
    <t xml:space="preserve">Anténní průchodka k plastovým krytinám </t>
  </si>
  <si>
    <t>76592</t>
  </si>
  <si>
    <t xml:space="preserve">větrací pás okapní </t>
  </si>
  <si>
    <t>76595</t>
  </si>
  <si>
    <t xml:space="preserve">Těsnící klín </t>
  </si>
  <si>
    <t>7659562</t>
  </si>
  <si>
    <t xml:space="preserve">Těsnící lišta pod hřeben </t>
  </si>
  <si>
    <t>76597</t>
  </si>
  <si>
    <t xml:space="preserve">Koncový hřebenáč </t>
  </si>
  <si>
    <t>765999</t>
  </si>
  <si>
    <t xml:space="preserve">Spojovací prostředky pro střechy </t>
  </si>
  <si>
    <t>998765102R00</t>
  </si>
  <si>
    <t xml:space="preserve">Přesun hmot pro krytiny tvrdé, výšky do 12 m </t>
  </si>
  <si>
    <t>767</t>
  </si>
  <si>
    <t>Konstrukce zámečnické</t>
  </si>
  <si>
    <t>767851101R00</t>
  </si>
  <si>
    <t xml:space="preserve">Montáž pozinkovaného stožáru  á3m </t>
  </si>
  <si>
    <t>31673311.A</t>
  </si>
  <si>
    <t>Stožár anténový</t>
  </si>
  <si>
    <t>998767102R00</t>
  </si>
  <si>
    <t xml:space="preserve">Přesun hmot pro zámečnické konstr., výšky do 12 m </t>
  </si>
  <si>
    <t>M21</t>
  </si>
  <si>
    <t>Elektromontáže</t>
  </si>
  <si>
    <t>nabídka</t>
  </si>
  <si>
    <t xml:space="preserve">Hromosvod - demontáž a montáž </t>
  </si>
  <si>
    <t>soubor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</si>
  <si>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</si>
  <si>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</si>
  <si>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</si>
  <si>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</si>
  <si>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</si>
  <si>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</si>
  <si>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</si>
  <si>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</si>
  <si>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</si>
  <si>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</si>
  <si>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</si>
  <si>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</si>
  <si>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</si>
  <si>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</si>
  <si>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</si>
  <si>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</si>
  <si>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</si>
  <si>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</si>
  <si>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</si>
  <si>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</si>
  <si>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</si>
  <si>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</si>
  <si>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URČEN DLE VÝBĚROVÉHO ŘÍZENÍ</t>
  </si>
  <si>
    <t>Příloha č. 1 - položkový soupis prací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</si>
</sst>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7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7" xfId="0" applyBorder="1"/>
    <xf numFmtId="0" fontId="8" fillId="0" borderId="7" xfId="0" applyFont="1" applyBorder="1"/>
    <xf numFmtId="0" fontId="0" fillId="0" borderId="12" xfId="0" applyBorder="1"/>
    <xf numFmtId="3" fontId="0" fillId="0" borderId="30" xfId="0" applyNumberFormat="1" applyBorder="1"/>
    <xf numFmtId="0" fontId="0" fillId="0" borderId="28" xfId="0" applyBorder="1"/>
    <xf numFmtId="3" fontId="0" fillId="0" borderId="31" xfId="0" applyNumberFormat="1" applyBorder="1"/>
    <xf numFmtId="0" fontId="0" fillId="0" borderId="29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40" xfId="0" applyNumberFormat="1" applyBorder="1" applyAlignment="1">
      <alignment horizontal="right"/>
    </xf>
    <xf numFmtId="0" fontId="0" fillId="0" borderId="40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5" xfId="1" applyFont="1" applyBorder="1"/>
    <xf numFmtId="0" fontId="10" fillId="0" borderId="45" xfId="1" applyBorder="1"/>
    <xf numFmtId="0" fontId="10" fillId="0" borderId="45" xfId="1" applyBorder="1" applyAlignment="1">
      <alignment horizontal="right"/>
    </xf>
    <xf numFmtId="0" fontId="10" fillId="0" borderId="46" xfId="1" applyFont="1" applyBorder="1"/>
    <xf numFmtId="0" fontId="0" fillId="0" borderId="45" xfId="0" applyNumberFormat="1" applyBorder="1" applyAlignment="1">
      <alignment horizontal="left"/>
    </xf>
    <xf numFmtId="0" fontId="0" fillId="0" borderId="47" xfId="0" applyNumberFormat="1" applyBorder="1"/>
    <xf numFmtId="0" fontId="3" fillId="0" borderId="50" xfId="1" applyFont="1" applyBorder="1"/>
    <xf numFmtId="0" fontId="10" fillId="0" borderId="50" xfId="1" applyBorder="1"/>
    <xf numFmtId="0" fontId="10" fillId="0" borderId="50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0" borderId="0" xfId="0" applyFont="1" applyBorder="1"/>
    <xf numFmtId="3" fontId="8" fillId="0" borderId="35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3" fontId="7" fillId="2" borderId="55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3" xfId="0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25" xfId="0" applyFont="1" applyBorder="1"/>
    <xf numFmtId="0" fontId="8" fillId="0" borderId="17" xfId="0" applyFont="1" applyBorder="1"/>
    <xf numFmtId="3" fontId="8" fillId="0" borderId="26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31" xfId="0" applyFont="1" applyFill="1" applyBorder="1"/>
    <xf numFmtId="0" fontId="0" fillId="2" borderId="31" xfId="0" applyFill="1" applyBorder="1"/>
    <xf numFmtId="4" fontId="0" fillId="2" borderId="42" xfId="0" applyNumberFormat="1" applyFill="1" applyBorder="1"/>
    <xf numFmtId="4" fontId="0" fillId="2" borderId="28" xfId="0" applyNumberFormat="1" applyFill="1" applyBorder="1"/>
    <xf numFmtId="4" fontId="0" fillId="2" borderId="31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6" xfId="1" applyFont="1" applyBorder="1" applyAlignment="1">
      <alignment horizontal="right"/>
    </xf>
    <xf numFmtId="0" fontId="10" fillId="0" borderId="45" xfId="1" applyBorder="1" applyAlignment="1">
      <alignment horizontal="left"/>
    </xf>
    <xf numFmtId="0" fontId="10" fillId="0" borderId="47" xfId="1" applyBorder="1"/>
    <xf numFmtId="0" fontId="11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56" xfId="1" applyFont="1" applyBorder="1" applyAlignment="1">
      <alignment horizontal="center"/>
    </xf>
    <xf numFmtId="49" fontId="7" fillId="0" borderId="56" xfId="1" applyNumberFormat="1" applyFont="1" applyBorder="1" applyAlignment="1">
      <alignment horizontal="left"/>
    </xf>
    <xf numFmtId="0" fontId="7" fillId="0" borderId="15" xfId="1" applyFont="1" applyBorder="1"/>
    <xf numFmtId="0" fontId="10" fillId="0" borderId="9" xfId="1" applyBorder="1" applyAlignment="1">
      <alignment horizontal="center"/>
    </xf>
    <xf numFmtId="0" fontId="10" fillId="0" borderId="9" xfId="1" applyNumberFormat="1" applyBorder="1" applyAlignment="1">
      <alignment horizontal="right"/>
    </xf>
    <xf numFmtId="0" fontId="10" fillId="0" borderId="8" xfId="1" applyNumberFormat="1" applyBorder="1"/>
    <xf numFmtId="0" fontId="10" fillId="0" borderId="0" xfId="1" applyNumberFormat="1"/>
    <xf numFmtId="0" fontId="16" fillId="0" borderId="0" xfId="1" applyFont="1"/>
    <xf numFmtId="0" fontId="9" fillId="0" borderId="59" xfId="1" applyFont="1" applyBorder="1" applyAlignment="1">
      <alignment horizontal="center" vertical="top"/>
    </xf>
    <xf numFmtId="49" fontId="9" fillId="0" borderId="59" xfId="1" applyNumberFormat="1" applyFont="1" applyBorder="1" applyAlignment="1">
      <alignment horizontal="left" vertical="top"/>
    </xf>
    <xf numFmtId="0" fontId="9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10" fillId="2" borderId="10" xfId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10" fillId="2" borderId="9" xfId="1" applyFill="1" applyBorder="1" applyAlignment="1">
      <alignment horizontal="center"/>
    </xf>
    <xf numFmtId="4" fontId="10" fillId="2" borderId="9" xfId="1" applyNumberFormat="1" applyFill="1" applyBorder="1" applyAlignment="1">
      <alignment horizontal="right"/>
    </xf>
    <xf numFmtId="4" fontId="10" fillId="2" borderId="8" xfId="1" applyNumberFormat="1" applyFill="1" applyBorder="1" applyAlignment="1">
      <alignment horizontal="right"/>
    </xf>
    <xf numFmtId="4" fontId="7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56" xfId="0" applyNumberFormat="1" applyFont="1" applyBorder="1"/>
    <xf numFmtId="3" fontId="8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166" fontId="0" fillId="0" borderId="15" xfId="0" applyNumberFormat="1" applyBorder="1" applyAlignment="1">
      <alignment horizontal="right" indent="2"/>
    </xf>
    <xf numFmtId="166" fontId="0" fillId="0" borderId="16" xfId="0" applyNumberForma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1" xfId="1" applyFont="1" applyBorder="1" applyAlignment="1">
      <alignment horizontal="left"/>
    </xf>
    <xf numFmtId="0" fontId="10" fillId="0" borderId="50" xfId="1" applyFont="1" applyBorder="1" applyAlignment="1">
      <alignment horizontal="left"/>
    </xf>
    <xf numFmtId="0" fontId="10" fillId="0" borderId="52" xfId="1" applyFont="1" applyBorder="1" applyAlignment="1">
      <alignment horizontal="left"/>
    </xf>
    <xf numFmtId="3" fontId="7" fillId="2" borderId="3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0" fontId="10" fillId="0" borderId="51" xfId="1" applyBorder="1" applyAlignment="1">
      <alignment horizontal="center" shrinkToFit="1"/>
    </xf>
    <xf numFmtId="0" fontId="10" fillId="0" borderId="50" xfId="1" applyBorder="1" applyAlignment="1">
      <alignment horizontal="center" shrinkToFit="1"/>
    </xf>
    <xf numFmtId="0" fontId="10" fillId="0" borderId="52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5"/>
  <cols>
    <col min="1" max="1" width="2" customWidth="1"/>
    <col min="2" max="2" width="15" customWidth="1"/>
    <col min="3" max="3" width="15.81640625" customWidth="1"/>
    <col min="4" max="4" width="14.54296875" customWidth="1"/>
    <col min="5" max="5" width="13.54296875" customWidth="1"/>
    <col min="6" max="6" width="16.54296875" customWidth="1"/>
    <col min="7" max="7" width="15.26953125" customWidth="1"/>
  </cols>
  <sheetData>
    <row r="1" spans="1:57" ht="24.75" customHeight="1" thickBot="1">
      <c r="A1" s="1" t="s">
        <v>241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2018/04</v>
      </c>
      <c r="D2" s="5" t="str">
        <f>Rekapitulace!G2</f>
        <v>Oprava střechy jedné budovy-plechová krytina</v>
      </c>
      <c r="E2" s="4"/>
      <c r="F2" s="6" t="s">
        <v>1</v>
      </c>
      <c r="G2" s="7" t="s">
        <v>79</v>
      </c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3" customHeight="1">
      <c r="A5" s="15" t="s">
        <v>77</v>
      </c>
      <c r="B5" s="16"/>
      <c r="C5" s="17" t="s">
        <v>78</v>
      </c>
      <c r="D5" s="18"/>
      <c r="E5" s="19"/>
      <c r="F5" s="11" t="s">
        <v>6</v>
      </c>
      <c r="G5" s="12"/>
    </row>
    <row r="6" spans="1:57" ht="13" customHeight="1">
      <c r="A6" s="13" t="s">
        <v>7</v>
      </c>
      <c r="B6" s="9"/>
      <c r="C6" s="10" t="s">
        <v>8</v>
      </c>
      <c r="D6" s="10"/>
      <c r="E6" s="9"/>
      <c r="F6" s="20" t="s">
        <v>9</v>
      </c>
      <c r="G6" s="21"/>
      <c r="O6" s="22"/>
    </row>
    <row r="7" spans="1:57" ht="13" customHeight="1">
      <c r="A7" s="23" t="s">
        <v>75</v>
      </c>
      <c r="B7" s="24"/>
      <c r="C7" s="25" t="s">
        <v>76</v>
      </c>
      <c r="D7" s="26"/>
      <c r="E7" s="26"/>
      <c r="F7" s="27" t="s">
        <v>10</v>
      </c>
      <c r="G7" s="21">
        <f>IF(PocetMJ=0,,ROUND((F30+F32)/PocetMJ,1))</f>
        <v>0</v>
      </c>
    </row>
    <row r="8" spans="1:57">
      <c r="A8" s="28" t="s">
        <v>11</v>
      </c>
      <c r="B8" s="11"/>
      <c r="C8" s="197"/>
      <c r="D8" s="197"/>
      <c r="E8" s="198"/>
      <c r="F8" s="29" t="s">
        <v>12</v>
      </c>
      <c r="G8" s="30"/>
      <c r="H8" s="31"/>
      <c r="I8" s="32"/>
    </row>
    <row r="9" spans="1:57">
      <c r="A9" s="28" t="s">
        <v>13</v>
      </c>
      <c r="B9" s="11"/>
      <c r="C9" s="197">
        <f>Projektant</f>
        <v>0</v>
      </c>
      <c r="D9" s="197"/>
      <c r="E9" s="198"/>
      <c r="F9" s="11"/>
      <c r="G9" s="33"/>
      <c r="H9" s="34"/>
    </row>
    <row r="10" spans="1:57">
      <c r="A10" s="28" t="s">
        <v>14</v>
      </c>
      <c r="B10" s="11"/>
      <c r="C10" s="197"/>
      <c r="D10" s="197"/>
      <c r="E10" s="197"/>
      <c r="F10" s="35"/>
      <c r="G10" s="36"/>
      <c r="H10" s="37"/>
    </row>
    <row r="11" spans="1:57" ht="13.5" customHeight="1">
      <c r="A11" s="28" t="s">
        <v>15</v>
      </c>
      <c r="B11" s="11"/>
      <c r="C11" s="197" t="s">
        <v>240</v>
      </c>
      <c r="D11" s="197"/>
      <c r="E11" s="197"/>
      <c r="F11" s="38" t="s">
        <v>16</v>
      </c>
      <c r="G11" s="39"/>
      <c r="H11" s="34"/>
      <c r="BA11" s="40"/>
      <c r="BB11" s="40"/>
      <c r="BC11" s="40"/>
      <c r="BD11" s="40"/>
      <c r="BE11" s="40"/>
    </row>
    <row r="12" spans="1:57" ht="12.75" customHeight="1">
      <c r="A12" s="41" t="s">
        <v>17</v>
      </c>
      <c r="B12" s="9"/>
      <c r="C12" s="199"/>
      <c r="D12" s="199"/>
      <c r="E12" s="199"/>
      <c r="F12" s="42" t="s">
        <v>18</v>
      </c>
      <c r="G12" s="43"/>
      <c r="H12" s="34"/>
    </row>
    <row r="13" spans="1:57" ht="28.5" customHeight="1" thickBot="1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6" customHeight="1">
      <c r="A15" s="53"/>
      <c r="B15" s="54" t="s">
        <v>22</v>
      </c>
      <c r="C15" s="55">
        <f>HSV</f>
        <v>0</v>
      </c>
      <c r="D15" s="56" t="str">
        <f>Rekapitulace!A22</f>
        <v>Ztížené výrobní podmínky</v>
      </c>
      <c r="E15" s="57"/>
      <c r="F15" s="58"/>
      <c r="G15" s="55">
        <f>Rekapitulace!I22</f>
        <v>0</v>
      </c>
    </row>
    <row r="16" spans="1:57" ht="16" customHeight="1">
      <c r="A16" s="53" t="s">
        <v>23</v>
      </c>
      <c r="B16" s="54" t="s">
        <v>24</v>
      </c>
      <c r="C16" s="55">
        <f>PSV</f>
        <v>0</v>
      </c>
      <c r="D16" s="59" t="str">
        <f>Rekapitulace!A23</f>
        <v>Oborová přirážka</v>
      </c>
      <c r="E16" s="60"/>
      <c r="F16" s="61"/>
      <c r="G16" s="55">
        <f>Rekapitulace!I23</f>
        <v>0</v>
      </c>
    </row>
    <row r="17" spans="1:7" ht="16" customHeight="1">
      <c r="A17" s="53" t="s">
        <v>25</v>
      </c>
      <c r="B17" s="54" t="s">
        <v>26</v>
      </c>
      <c r="C17" s="55">
        <f>Mont</f>
        <v>0</v>
      </c>
      <c r="D17" s="59" t="str">
        <f>Rekapitulace!A24</f>
        <v>Přesun stavebních kapacit</v>
      </c>
      <c r="E17" s="60"/>
      <c r="F17" s="61"/>
      <c r="G17" s="55">
        <f>Rekapitulace!I24</f>
        <v>0</v>
      </c>
    </row>
    <row r="18" spans="1:7" ht="16" customHeight="1">
      <c r="A18" s="62" t="s">
        <v>27</v>
      </c>
      <c r="B18" s="63" t="s">
        <v>28</v>
      </c>
      <c r="C18" s="55">
        <f>Dodavka</f>
        <v>0</v>
      </c>
      <c r="D18" s="59" t="str">
        <f>Rekapitulace!A25</f>
        <v>Mimostaveništní doprava</v>
      </c>
      <c r="E18" s="60"/>
      <c r="F18" s="61"/>
      <c r="G18" s="55">
        <f>Rekapitulace!I25</f>
        <v>0</v>
      </c>
    </row>
    <row r="19" spans="1:7" ht="16" customHeight="1">
      <c r="A19" s="64" t="s">
        <v>29</v>
      </c>
      <c r="B19" s="54"/>
      <c r="C19" s="55">
        <f>SUM(C15:C18)</f>
        <v>0</v>
      </c>
      <c r="D19" s="65" t="str">
        <f>Rekapitulace!A26</f>
        <v>Zařízení staveniště</v>
      </c>
      <c r="E19" s="60"/>
      <c r="F19" s="61"/>
      <c r="G19" s="55">
        <f>Rekapitulace!I26</f>
        <v>0</v>
      </c>
    </row>
    <row r="20" spans="1:7" ht="16" customHeight="1">
      <c r="A20" s="64"/>
      <c r="B20" s="54"/>
      <c r="C20" s="55"/>
      <c r="D20" s="59" t="str">
        <f>Rekapitulace!A27</f>
        <v>Provoz investora</v>
      </c>
      <c r="E20" s="60"/>
      <c r="F20" s="61"/>
      <c r="G20" s="55">
        <f>Rekapitulace!I27</f>
        <v>0</v>
      </c>
    </row>
    <row r="21" spans="1:7" ht="16" customHeight="1">
      <c r="A21" s="64" t="s">
        <v>30</v>
      </c>
      <c r="B21" s="54"/>
      <c r="C21" s="55">
        <f>HZS</f>
        <v>0</v>
      </c>
      <c r="D21" s="59" t="str">
        <f>Rekapitulace!A28</f>
        <v>Kompletační činnost (IČD)</v>
      </c>
      <c r="E21" s="60"/>
      <c r="F21" s="61"/>
      <c r="G21" s="55">
        <f>Rekapitulace!I28</f>
        <v>0</v>
      </c>
    </row>
    <row r="22" spans="1:7" ht="16" customHeight="1">
      <c r="A22" s="66" t="s">
        <v>31</v>
      </c>
      <c r="B22" s="34"/>
      <c r="C22" s="55">
        <f>C19+C21</f>
        <v>0</v>
      </c>
      <c r="D22" s="59" t="s">
        <v>32</v>
      </c>
      <c r="E22" s="60"/>
      <c r="F22" s="61"/>
      <c r="G22" s="55">
        <f>G23-SUM(G15:G21)</f>
        <v>0</v>
      </c>
    </row>
    <row r="23" spans="1:7" ht="16" customHeight="1" thickBot="1">
      <c r="A23" s="200" t="s">
        <v>33</v>
      </c>
      <c r="B23" s="201"/>
      <c r="C23" s="67">
        <f>C22+G23</f>
        <v>0</v>
      </c>
      <c r="D23" s="68" t="s">
        <v>34</v>
      </c>
      <c r="E23" s="69"/>
      <c r="F23" s="70"/>
      <c r="G23" s="55">
        <f>VRN</f>
        <v>0</v>
      </c>
    </row>
    <row r="24" spans="1:7" ht="13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6" t="s">
        <v>38</v>
      </c>
      <c r="B25" s="34"/>
      <c r="C25" s="76"/>
      <c r="D25" s="34" t="s">
        <v>38</v>
      </c>
      <c r="F25" s="77" t="s">
        <v>38</v>
      </c>
      <c r="G25" s="78"/>
    </row>
    <row r="26" spans="1:7" ht="37.5" customHeight="1">
      <c r="A26" s="66" t="s">
        <v>39</v>
      </c>
      <c r="B26" s="79"/>
      <c r="C26" s="76"/>
      <c r="D26" s="34" t="s">
        <v>39</v>
      </c>
      <c r="F26" s="77" t="s">
        <v>39</v>
      </c>
      <c r="G26" s="78"/>
    </row>
    <row r="27" spans="1:7">
      <c r="A27" s="66"/>
      <c r="B27" s="80"/>
      <c r="C27" s="76"/>
      <c r="D27" s="34"/>
      <c r="F27" s="77"/>
      <c r="G27" s="78"/>
    </row>
    <row r="28" spans="1:7">
      <c r="A28" s="66" t="s">
        <v>40</v>
      </c>
      <c r="B28" s="34"/>
      <c r="C28" s="76"/>
      <c r="D28" s="77" t="s">
        <v>41</v>
      </c>
      <c r="E28" s="76"/>
      <c r="F28" s="81" t="s">
        <v>41</v>
      </c>
      <c r="G28" s="78"/>
    </row>
    <row r="29" spans="1:7" ht="69" customHeight="1">
      <c r="A29" s="66"/>
      <c r="B29" s="34"/>
      <c r="C29" s="82"/>
      <c r="D29" s="83"/>
      <c r="E29" s="82"/>
      <c r="F29" s="34"/>
      <c r="G29" s="78"/>
    </row>
    <row r="30" spans="1:7">
      <c r="A30" s="84" t="s">
        <v>42</v>
      </c>
      <c r="B30" s="85"/>
      <c r="C30" s="86">
        <v>21</v>
      </c>
      <c r="D30" s="85" t="s">
        <v>43</v>
      </c>
      <c r="E30" s="87"/>
      <c r="F30" s="202">
        <f>ROUND(C23-F32,0)</f>
        <v>0</v>
      </c>
      <c r="G30" s="203"/>
    </row>
    <row r="31" spans="1:7">
      <c r="A31" s="84" t="s">
        <v>44</v>
      </c>
      <c r="B31" s="85"/>
      <c r="C31" s="86">
        <f>SazbaDPH1</f>
        <v>21</v>
      </c>
      <c r="D31" s="85" t="s">
        <v>45</v>
      </c>
      <c r="E31" s="87"/>
      <c r="F31" s="202">
        <f>ROUND(PRODUCT(F30,C31/100),1)</f>
        <v>0</v>
      </c>
      <c r="G31" s="203"/>
    </row>
    <row r="32" spans="1:7">
      <c r="A32" s="84" t="s">
        <v>42</v>
      </c>
      <c r="B32" s="85"/>
      <c r="C32" s="86">
        <v>0</v>
      </c>
      <c r="D32" s="85" t="s">
        <v>45</v>
      </c>
      <c r="E32" s="87"/>
      <c r="F32" s="202">
        <v>0</v>
      </c>
      <c r="G32" s="203"/>
    </row>
    <row r="33" spans="1:8">
      <c r="A33" s="84" t="s">
        <v>44</v>
      </c>
      <c r="B33" s="88"/>
      <c r="C33" s="89">
        <f>SazbaDPH2</f>
        <v>0</v>
      </c>
      <c r="D33" s="85" t="s">
        <v>45</v>
      </c>
      <c r="E33" s="61"/>
      <c r="F33" s="202">
        <f>ROUND(PRODUCT(F32,C33/100),1)</f>
        <v>0</v>
      </c>
      <c r="G33" s="203"/>
    </row>
    <row r="34" spans="1:8" s="93" customFormat="1" ht="19.5" customHeight="1" thickBot="1">
      <c r="A34" s="90" t="s">
        <v>46</v>
      </c>
      <c r="B34" s="91"/>
      <c r="C34" s="91"/>
      <c r="D34" s="91"/>
      <c r="E34" s="92"/>
      <c r="F34" s="204">
        <f>CEILING(SUM(F30:F33),IF(SUM(F30:F33)&gt;=0,1,-1))</f>
        <v>0</v>
      </c>
      <c r="G34" s="205"/>
    </row>
    <row r="36" spans="1:8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>
      <c r="A37" s="94"/>
      <c r="B37" s="196"/>
      <c r="C37" s="196"/>
      <c r="D37" s="196"/>
      <c r="E37" s="196"/>
      <c r="F37" s="196"/>
      <c r="G37" s="196"/>
      <c r="H37" t="s">
        <v>5</v>
      </c>
    </row>
    <row r="38" spans="1:8" ht="12.75" customHeight="1">
      <c r="A38" s="95"/>
      <c r="B38" s="196"/>
      <c r="C38" s="196"/>
      <c r="D38" s="196"/>
      <c r="E38" s="196"/>
      <c r="F38" s="196"/>
      <c r="G38" s="196"/>
      <c r="H38" t="s">
        <v>5</v>
      </c>
    </row>
    <row r="39" spans="1:8">
      <c r="A39" s="95"/>
      <c r="B39" s="196"/>
      <c r="C39" s="196"/>
      <c r="D39" s="196"/>
      <c r="E39" s="196"/>
      <c r="F39" s="196"/>
      <c r="G39" s="196"/>
      <c r="H39" t="s">
        <v>5</v>
      </c>
    </row>
    <row r="40" spans="1:8">
      <c r="A40" s="95"/>
      <c r="B40" s="196"/>
      <c r="C40" s="196"/>
      <c r="D40" s="196"/>
      <c r="E40" s="196"/>
      <c r="F40" s="196"/>
      <c r="G40" s="196"/>
      <c r="H40" t="s">
        <v>5</v>
      </c>
    </row>
    <row r="41" spans="1:8">
      <c r="A41" s="95"/>
      <c r="B41" s="196"/>
      <c r="C41" s="196"/>
      <c r="D41" s="196"/>
      <c r="E41" s="196"/>
      <c r="F41" s="196"/>
      <c r="G41" s="196"/>
      <c r="H41" t="s">
        <v>5</v>
      </c>
    </row>
    <row r="42" spans="1:8">
      <c r="A42" s="95"/>
      <c r="B42" s="196"/>
      <c r="C42" s="196"/>
      <c r="D42" s="196"/>
      <c r="E42" s="196"/>
      <c r="F42" s="196"/>
      <c r="G42" s="196"/>
      <c r="H42" t="s">
        <v>5</v>
      </c>
    </row>
    <row r="43" spans="1:8">
      <c r="A43" s="95"/>
      <c r="B43" s="196"/>
      <c r="C43" s="196"/>
      <c r="D43" s="196"/>
      <c r="E43" s="196"/>
      <c r="F43" s="196"/>
      <c r="G43" s="196"/>
      <c r="H43" t="s">
        <v>5</v>
      </c>
    </row>
    <row r="44" spans="1:8">
      <c r="A44" s="95"/>
      <c r="B44" s="196"/>
      <c r="C44" s="196"/>
      <c r="D44" s="196"/>
      <c r="E44" s="196"/>
      <c r="F44" s="196"/>
      <c r="G44" s="196"/>
      <c r="H44" t="s">
        <v>5</v>
      </c>
    </row>
    <row r="45" spans="1:8" ht="0.75" customHeight="1">
      <c r="A45" s="95"/>
      <c r="B45" s="196"/>
      <c r="C45" s="196"/>
      <c r="D45" s="196"/>
      <c r="E45" s="196"/>
      <c r="F45" s="196"/>
      <c r="G45" s="196"/>
      <c r="H45" t="s">
        <v>5</v>
      </c>
    </row>
    <row r="46" spans="1:8">
      <c r="B46" s="206"/>
      <c r="C46" s="206"/>
      <c r="D46" s="206"/>
      <c r="E46" s="206"/>
      <c r="F46" s="206"/>
      <c r="G46" s="206"/>
    </row>
    <row r="47" spans="1:8">
      <c r="B47" s="206"/>
      <c r="C47" s="206"/>
      <c r="D47" s="206"/>
      <c r="E47" s="206"/>
      <c r="F47" s="206"/>
      <c r="G47" s="206"/>
    </row>
    <row r="48" spans="1:8">
      <c r="B48" s="206"/>
      <c r="C48" s="206"/>
      <c r="D48" s="206"/>
      <c r="E48" s="206"/>
      <c r="F48" s="206"/>
      <c r="G48" s="206"/>
    </row>
    <row r="49" spans="2:7">
      <c r="B49" s="206"/>
      <c r="C49" s="206"/>
      <c r="D49" s="206"/>
      <c r="E49" s="206"/>
      <c r="F49" s="206"/>
      <c r="G49" s="206"/>
    </row>
    <row r="50" spans="2:7">
      <c r="B50" s="206"/>
      <c r="C50" s="206"/>
      <c r="D50" s="206"/>
      <c r="E50" s="206"/>
      <c r="F50" s="206"/>
      <c r="G50" s="206"/>
    </row>
    <row r="51" spans="2:7">
      <c r="B51" s="206"/>
      <c r="C51" s="206"/>
      <c r="D51" s="206"/>
      <c r="E51" s="206"/>
      <c r="F51" s="206"/>
      <c r="G51" s="206"/>
    </row>
    <row r="52" spans="2:7">
      <c r="B52" s="206"/>
      <c r="C52" s="206"/>
      <c r="D52" s="206"/>
      <c r="E52" s="206"/>
      <c r="F52" s="206"/>
      <c r="G52" s="206"/>
    </row>
    <row r="53" spans="2:7">
      <c r="B53" s="206"/>
      <c r="C53" s="206"/>
      <c r="D53" s="206"/>
      <c r="E53" s="206"/>
      <c r="F53" s="206"/>
      <c r="G53" s="206"/>
    </row>
    <row r="54" spans="2:7">
      <c r="B54" s="206"/>
      <c r="C54" s="206"/>
      <c r="D54" s="206"/>
      <c r="E54" s="206"/>
      <c r="F54" s="206"/>
      <c r="G54" s="206"/>
    </row>
    <row r="55" spans="2:7">
      <c r="B55" s="206"/>
      <c r="C55" s="206"/>
      <c r="D55" s="206"/>
      <c r="E55" s="206"/>
      <c r="F55" s="206"/>
      <c r="G55" s="20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workbookViewId="0">
      <selection sqref="A1:B1"/>
    </sheetView>
  </sheetViews>
  <sheetFormatPr defaultRowHeight="12.5"/>
  <cols>
    <col min="1" max="1" width="5.81640625" customWidth="1"/>
    <col min="2" max="2" width="6.1796875" customWidth="1"/>
    <col min="3" max="3" width="11.453125" customWidth="1"/>
    <col min="4" max="4" width="15.81640625" customWidth="1"/>
    <col min="5" max="5" width="11.26953125" customWidth="1"/>
    <col min="6" max="6" width="10.81640625" customWidth="1"/>
    <col min="7" max="7" width="11" customWidth="1"/>
    <col min="8" max="8" width="11.1796875" customWidth="1"/>
    <col min="9" max="9" width="10.7265625" customWidth="1"/>
  </cols>
  <sheetData>
    <row r="1" spans="1:9" ht="13.5" thickTop="1">
      <c r="A1" s="207" t="s">
        <v>48</v>
      </c>
      <c r="B1" s="208"/>
      <c r="C1" s="96" t="str">
        <f>CONCATENATE(cislostavby," ",nazevstavby)</f>
        <v>2018/04 Oblastní archiv Rokycany</v>
      </c>
      <c r="D1" s="97"/>
      <c r="E1" s="98"/>
      <c r="F1" s="97"/>
      <c r="G1" s="99" t="s">
        <v>49</v>
      </c>
      <c r="H1" s="100" t="s">
        <v>75</v>
      </c>
      <c r="I1" s="101"/>
    </row>
    <row r="2" spans="1:9" ht="13.5" thickBot="1">
      <c r="A2" s="209" t="s">
        <v>50</v>
      </c>
      <c r="B2" s="210"/>
      <c r="C2" s="102" t="str">
        <f>CONCATENATE(cisloobjektu," ",nazevobjektu)</f>
        <v>1043 Administrativní budova</v>
      </c>
      <c r="D2" s="103"/>
      <c r="E2" s="104"/>
      <c r="F2" s="103"/>
      <c r="G2" s="211" t="s">
        <v>80</v>
      </c>
      <c r="H2" s="212"/>
      <c r="I2" s="213"/>
    </row>
    <row r="3" spans="1:9" ht="13" thickTop="1">
      <c r="F3" s="34"/>
    </row>
    <row r="4" spans="1:9" ht="19.5" customHeight="1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9" ht="13" thickBot="1"/>
    <row r="6" spans="1:9" s="34" customFormat="1" ht="13.5" thickBot="1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9" s="34" customFormat="1">
      <c r="A7" s="192" t="str">
        <f>Položky!B7</f>
        <v>94</v>
      </c>
      <c r="B7" s="114" t="str">
        <f>Položky!C7</f>
        <v>Lešení a stavební výtahy</v>
      </c>
      <c r="D7" s="115"/>
      <c r="E7" s="193">
        <f>Položky!BA11</f>
        <v>0</v>
      </c>
      <c r="F7" s="194">
        <f>Položky!BB11</f>
        <v>0</v>
      </c>
      <c r="G7" s="194">
        <f>Položky!BC11</f>
        <v>0</v>
      </c>
      <c r="H7" s="194">
        <f>Položky!BD11</f>
        <v>0</v>
      </c>
      <c r="I7" s="195">
        <f>Položky!BE11</f>
        <v>0</v>
      </c>
    </row>
    <row r="8" spans="1:9" s="34" customFormat="1">
      <c r="A8" s="192" t="str">
        <f>Položky!B12</f>
        <v>95</v>
      </c>
      <c r="B8" s="114" t="str">
        <f>Položky!C12</f>
        <v>Dokončovací konstrukce na pozemních stavbách</v>
      </c>
      <c r="D8" s="115"/>
      <c r="E8" s="193">
        <f>Položky!BA14</f>
        <v>0</v>
      </c>
      <c r="F8" s="194">
        <f>Položky!BB14</f>
        <v>0</v>
      </c>
      <c r="G8" s="194">
        <f>Položky!BC14</f>
        <v>0</v>
      </c>
      <c r="H8" s="194">
        <f>Položky!BD14</f>
        <v>0</v>
      </c>
      <c r="I8" s="195">
        <f>Položky!BE14</f>
        <v>0</v>
      </c>
    </row>
    <row r="9" spans="1:9" s="34" customFormat="1">
      <c r="A9" s="192" t="str">
        <f>Položky!B15</f>
        <v>97</v>
      </c>
      <c r="B9" s="114" t="str">
        <f>Položky!C15</f>
        <v>Prorážení otvorů</v>
      </c>
      <c r="D9" s="115"/>
      <c r="E9" s="193">
        <f>Položky!BA17</f>
        <v>0</v>
      </c>
      <c r="F9" s="194">
        <f>Položky!BB17</f>
        <v>0</v>
      </c>
      <c r="G9" s="194">
        <f>Položky!BC17</f>
        <v>0</v>
      </c>
      <c r="H9" s="194">
        <f>Položky!BD17</f>
        <v>0</v>
      </c>
      <c r="I9" s="195">
        <f>Položky!BE17</f>
        <v>0</v>
      </c>
    </row>
    <row r="10" spans="1:9" s="34" customFormat="1">
      <c r="A10" s="192" t="str">
        <f>Položky!B18</f>
        <v>99</v>
      </c>
      <c r="B10" s="114" t="str">
        <f>Položky!C18</f>
        <v>Staveništní přesun hmot</v>
      </c>
      <c r="D10" s="115"/>
      <c r="E10" s="193">
        <f>Položky!BA20</f>
        <v>0</v>
      </c>
      <c r="F10" s="194">
        <f>Položky!BB20</f>
        <v>0</v>
      </c>
      <c r="G10" s="194">
        <f>Položky!BC20</f>
        <v>0</v>
      </c>
      <c r="H10" s="194">
        <f>Položky!BD20</f>
        <v>0</v>
      </c>
      <c r="I10" s="195">
        <f>Položky!BE20</f>
        <v>0</v>
      </c>
    </row>
    <row r="11" spans="1:9" s="34" customFormat="1">
      <c r="A11" s="192" t="str">
        <f>Položky!B21</f>
        <v>762</v>
      </c>
      <c r="B11" s="114" t="str">
        <f>Položky!C21</f>
        <v>Konstrukce tesařské</v>
      </c>
      <c r="D11" s="115"/>
      <c r="E11" s="193">
        <f>Položky!BA29</f>
        <v>0</v>
      </c>
      <c r="F11" s="194">
        <f>Položky!BB29</f>
        <v>0</v>
      </c>
      <c r="G11" s="194">
        <f>Položky!BC29</f>
        <v>0</v>
      </c>
      <c r="H11" s="194">
        <f>Položky!BD29</f>
        <v>0</v>
      </c>
      <c r="I11" s="195">
        <f>Položky!BE29</f>
        <v>0</v>
      </c>
    </row>
    <row r="12" spans="1:9" s="34" customFormat="1">
      <c r="A12" s="192" t="str">
        <f>Položky!B30</f>
        <v>764</v>
      </c>
      <c r="B12" s="114" t="str">
        <f>Položky!C30</f>
        <v>Konstrukce klempířské</v>
      </c>
      <c r="D12" s="115"/>
      <c r="E12" s="193">
        <f>Položky!BA57</f>
        <v>0</v>
      </c>
      <c r="F12" s="194">
        <f>Položky!BB57</f>
        <v>0</v>
      </c>
      <c r="G12" s="194">
        <f>Položky!BC57</f>
        <v>0</v>
      </c>
      <c r="H12" s="194">
        <f>Položky!BD57</f>
        <v>0</v>
      </c>
      <c r="I12" s="195">
        <f>Položky!BE57</f>
        <v>0</v>
      </c>
    </row>
    <row r="13" spans="1:9" s="34" customFormat="1">
      <c r="A13" s="192" t="str">
        <f>Položky!B58</f>
        <v>765</v>
      </c>
      <c r="B13" s="114" t="str">
        <f>Položky!C58</f>
        <v>Krytiny tvrdé</v>
      </c>
      <c r="D13" s="115"/>
      <c r="E13" s="193">
        <f>Položky!BA72</f>
        <v>0</v>
      </c>
      <c r="F13" s="194">
        <f>Položky!BB72</f>
        <v>0</v>
      </c>
      <c r="G13" s="194">
        <f>Položky!BC72</f>
        <v>0</v>
      </c>
      <c r="H13" s="194">
        <f>Položky!BD72</f>
        <v>0</v>
      </c>
      <c r="I13" s="195">
        <f>Položky!BE72</f>
        <v>0</v>
      </c>
    </row>
    <row r="14" spans="1:9" s="34" customFormat="1">
      <c r="A14" s="192" t="str">
        <f>Položky!B73</f>
        <v>767</v>
      </c>
      <c r="B14" s="114" t="str">
        <f>Položky!C73</f>
        <v>Konstrukce zámečnické</v>
      </c>
      <c r="D14" s="115"/>
      <c r="E14" s="193">
        <f>Položky!BA77</f>
        <v>0</v>
      </c>
      <c r="F14" s="194">
        <f>Položky!BB77</f>
        <v>0</v>
      </c>
      <c r="G14" s="194">
        <f>Položky!BC77</f>
        <v>0</v>
      </c>
      <c r="H14" s="194">
        <f>Položky!BD77</f>
        <v>0</v>
      </c>
      <c r="I14" s="195">
        <f>Položky!BE77</f>
        <v>0</v>
      </c>
    </row>
    <row r="15" spans="1:9" s="34" customFormat="1">
      <c r="A15" s="192" t="str">
        <f>Položky!B78</f>
        <v>M21</v>
      </c>
      <c r="B15" s="114" t="str">
        <f>Položky!C78</f>
        <v>Elektromontáže</v>
      </c>
      <c r="D15" s="115"/>
      <c r="E15" s="193">
        <f>Položky!BA80</f>
        <v>0</v>
      </c>
      <c r="F15" s="194">
        <f>Položky!BB80</f>
        <v>0</v>
      </c>
      <c r="G15" s="194">
        <f>Položky!BC80</f>
        <v>0</v>
      </c>
      <c r="H15" s="194">
        <f>Položky!BD80</f>
        <v>0</v>
      </c>
      <c r="I15" s="195">
        <f>Položky!BE80</f>
        <v>0</v>
      </c>
    </row>
    <row r="16" spans="1:9" s="34" customFormat="1" ht="13" thickBot="1">
      <c r="A16" s="192" t="str">
        <f>Položky!B81</f>
        <v>D96</v>
      </c>
      <c r="B16" s="114" t="str">
        <f>Položky!C81</f>
        <v>Přesuny suti a vybouraných hmot</v>
      </c>
      <c r="D16" s="115"/>
      <c r="E16" s="193">
        <f>Položky!BA88</f>
        <v>0</v>
      </c>
      <c r="F16" s="194">
        <f>Položky!BB88</f>
        <v>0</v>
      </c>
      <c r="G16" s="194">
        <f>Položky!BC88</f>
        <v>0</v>
      </c>
      <c r="H16" s="194">
        <f>Položky!BD88</f>
        <v>0</v>
      </c>
      <c r="I16" s="195">
        <f>Položky!BE88</f>
        <v>0</v>
      </c>
    </row>
    <row r="17" spans="1:57" s="122" customFormat="1" ht="13.5" thickBot="1">
      <c r="A17" s="116"/>
      <c r="B17" s="117" t="s">
        <v>57</v>
      </c>
      <c r="C17" s="117"/>
      <c r="D17" s="118"/>
      <c r="E17" s="119">
        <f>SUM(E7:E16)</f>
        <v>0</v>
      </c>
      <c r="F17" s="120">
        <f>SUM(F7:F16)</f>
        <v>0</v>
      </c>
      <c r="G17" s="120">
        <f>SUM(G7:G16)</f>
        <v>0</v>
      </c>
      <c r="H17" s="120">
        <f>SUM(H7:H16)</f>
        <v>0</v>
      </c>
      <c r="I17" s="121">
        <f>SUM(I7:I16)</f>
        <v>0</v>
      </c>
    </row>
    <row r="18" spans="1:57">
      <c r="A18" s="34"/>
      <c r="B18" s="34"/>
      <c r="C18" s="34"/>
      <c r="D18" s="34"/>
      <c r="E18" s="34"/>
      <c r="F18" s="34"/>
      <c r="G18" s="34"/>
      <c r="H18" s="34"/>
      <c r="I18" s="34"/>
    </row>
    <row r="19" spans="1:57" ht="19.5" customHeight="1">
      <c r="A19" s="106" t="s">
        <v>58</v>
      </c>
      <c r="B19" s="106"/>
      <c r="C19" s="106"/>
      <c r="D19" s="106"/>
      <c r="E19" s="106"/>
      <c r="F19" s="106"/>
      <c r="G19" s="123"/>
      <c r="H19" s="106"/>
      <c r="I19" s="106"/>
      <c r="BA19" s="40"/>
      <c r="BB19" s="40"/>
      <c r="BC19" s="40"/>
      <c r="BD19" s="40"/>
      <c r="BE19" s="40"/>
    </row>
    <row r="20" spans="1:57" ht="13" thickBot="1"/>
    <row r="21" spans="1:57" ht="13">
      <c r="A21" s="71" t="s">
        <v>59</v>
      </c>
      <c r="B21" s="72"/>
      <c r="C21" s="72"/>
      <c r="D21" s="124"/>
      <c r="E21" s="125" t="s">
        <v>60</v>
      </c>
      <c r="F21" s="126" t="s">
        <v>61</v>
      </c>
      <c r="G21" s="127" t="s">
        <v>62</v>
      </c>
      <c r="H21" s="128"/>
      <c r="I21" s="129" t="s">
        <v>60</v>
      </c>
    </row>
    <row r="22" spans="1:57">
      <c r="A22" s="130" t="s">
        <v>232</v>
      </c>
      <c r="B22" s="131"/>
      <c r="C22" s="131"/>
      <c r="D22" s="132"/>
      <c r="E22" s="133"/>
      <c r="F22" s="134"/>
      <c r="G22" s="135">
        <f t="shared" ref="G22:G29" si="0">CHOOSE(BA22+1,HSV+PSV,HSV+PSV+Mont,HSV+PSV+Dodavka+Mont,HSV,PSV,Mont,Dodavka,Mont+Dodavka,0)</f>
        <v>0</v>
      </c>
      <c r="H22" s="136"/>
      <c r="I22" s="137">
        <f t="shared" ref="I22:I29" si="1">E22+F22*G22/100</f>
        <v>0</v>
      </c>
      <c r="BA22">
        <v>0</v>
      </c>
    </row>
    <row r="23" spans="1:57">
      <c r="A23" s="130" t="s">
        <v>233</v>
      </c>
      <c r="B23" s="131"/>
      <c r="C23" s="131"/>
      <c r="D23" s="132"/>
      <c r="E23" s="133"/>
      <c r="F23" s="134"/>
      <c r="G23" s="135">
        <f t="shared" si="0"/>
        <v>0</v>
      </c>
      <c r="H23" s="136"/>
      <c r="I23" s="137">
        <f t="shared" si="1"/>
        <v>0</v>
      </c>
      <c r="BA23">
        <v>0</v>
      </c>
    </row>
    <row r="24" spans="1:57">
      <c r="A24" s="130" t="s">
        <v>234</v>
      </c>
      <c r="B24" s="131"/>
      <c r="C24" s="131"/>
      <c r="D24" s="132"/>
      <c r="E24" s="133"/>
      <c r="F24" s="134"/>
      <c r="G24" s="135">
        <f t="shared" si="0"/>
        <v>0</v>
      </c>
      <c r="H24" s="136"/>
      <c r="I24" s="137">
        <f t="shared" si="1"/>
        <v>0</v>
      </c>
      <c r="BA24">
        <v>0</v>
      </c>
    </row>
    <row r="25" spans="1:57">
      <c r="A25" s="130" t="s">
        <v>235</v>
      </c>
      <c r="B25" s="131"/>
      <c r="C25" s="131"/>
      <c r="D25" s="132"/>
      <c r="E25" s="133"/>
      <c r="F25" s="134"/>
      <c r="G25" s="135">
        <f t="shared" si="0"/>
        <v>0</v>
      </c>
      <c r="H25" s="136"/>
      <c r="I25" s="137">
        <f t="shared" si="1"/>
        <v>0</v>
      </c>
      <c r="BA25">
        <v>0</v>
      </c>
    </row>
    <row r="26" spans="1:57">
      <c r="A26" s="130" t="s">
        <v>236</v>
      </c>
      <c r="B26" s="131"/>
      <c r="C26" s="131"/>
      <c r="D26" s="132"/>
      <c r="E26" s="133"/>
      <c r="F26" s="134"/>
      <c r="G26" s="135">
        <f t="shared" si="0"/>
        <v>0</v>
      </c>
      <c r="H26" s="136"/>
      <c r="I26" s="137">
        <f t="shared" si="1"/>
        <v>0</v>
      </c>
      <c r="BA26">
        <v>1</v>
      </c>
    </row>
    <row r="27" spans="1:57">
      <c r="A27" s="130" t="s">
        <v>237</v>
      </c>
      <c r="B27" s="131"/>
      <c r="C27" s="131"/>
      <c r="D27" s="132"/>
      <c r="E27" s="133"/>
      <c r="F27" s="134"/>
      <c r="G27" s="135">
        <f t="shared" si="0"/>
        <v>0</v>
      </c>
      <c r="H27" s="136"/>
      <c r="I27" s="137">
        <f t="shared" si="1"/>
        <v>0</v>
      </c>
      <c r="BA27">
        <v>1</v>
      </c>
    </row>
    <row r="28" spans="1:57">
      <c r="A28" s="130" t="s">
        <v>238</v>
      </c>
      <c r="B28" s="131"/>
      <c r="C28" s="131"/>
      <c r="D28" s="132"/>
      <c r="E28" s="133"/>
      <c r="F28" s="134"/>
      <c r="G28" s="135">
        <f t="shared" si="0"/>
        <v>0</v>
      </c>
      <c r="H28" s="136"/>
      <c r="I28" s="137">
        <f t="shared" si="1"/>
        <v>0</v>
      </c>
      <c r="BA28">
        <v>2</v>
      </c>
    </row>
    <row r="29" spans="1:57">
      <c r="A29" s="130" t="s">
        <v>239</v>
      </c>
      <c r="B29" s="131"/>
      <c r="C29" s="131"/>
      <c r="D29" s="132"/>
      <c r="E29" s="133"/>
      <c r="F29" s="134"/>
      <c r="G29" s="135">
        <f t="shared" si="0"/>
        <v>0</v>
      </c>
      <c r="H29" s="136"/>
      <c r="I29" s="137">
        <f t="shared" si="1"/>
        <v>0</v>
      </c>
      <c r="BA29">
        <v>2</v>
      </c>
    </row>
    <row r="30" spans="1:57" ht="13.5" thickBot="1">
      <c r="A30" s="138"/>
      <c r="B30" s="139" t="s">
        <v>63</v>
      </c>
      <c r="C30" s="140"/>
      <c r="D30" s="141"/>
      <c r="E30" s="142"/>
      <c r="F30" s="143"/>
      <c r="G30" s="143"/>
      <c r="H30" s="214">
        <f>SUM(I22:I29)</f>
        <v>0</v>
      </c>
      <c r="I30" s="215"/>
    </row>
    <row r="32" spans="1:57" ht="13">
      <c r="B32" s="122"/>
      <c r="F32" s="144"/>
      <c r="G32" s="145"/>
      <c r="H32" s="145"/>
      <c r="I32" s="146"/>
    </row>
    <row r="33" spans="6:9">
      <c r="F33" s="144"/>
      <c r="G33" s="145"/>
      <c r="H33" s="145"/>
      <c r="I33" s="146"/>
    </row>
    <row r="34" spans="6:9">
      <c r="F34" s="144"/>
      <c r="G34" s="145"/>
      <c r="H34" s="145"/>
      <c r="I34" s="146"/>
    </row>
    <row r="35" spans="6:9">
      <c r="F35" s="144"/>
      <c r="G35" s="145"/>
      <c r="H35" s="145"/>
      <c r="I35" s="146"/>
    </row>
    <row r="36" spans="6:9">
      <c r="F36" s="144"/>
      <c r="G36" s="145"/>
      <c r="H36" s="145"/>
      <c r="I36" s="146"/>
    </row>
    <row r="37" spans="6:9">
      <c r="F37" s="144"/>
      <c r="G37" s="145"/>
      <c r="H37" s="145"/>
      <c r="I37" s="146"/>
    </row>
    <row r="38" spans="6:9">
      <c r="F38" s="144"/>
      <c r="G38" s="145"/>
      <c r="H38" s="145"/>
      <c r="I38" s="146"/>
    </row>
    <row r="39" spans="6:9">
      <c r="F39" s="144"/>
      <c r="G39" s="145"/>
      <c r="H39" s="145"/>
      <c r="I39" s="146"/>
    </row>
    <row r="40" spans="6:9">
      <c r="F40" s="144"/>
      <c r="G40" s="145"/>
      <c r="H40" s="145"/>
      <c r="I40" s="146"/>
    </row>
    <row r="41" spans="6:9">
      <c r="F41" s="144"/>
      <c r="G41" s="145"/>
      <c r="H41" s="145"/>
      <c r="I41" s="146"/>
    </row>
    <row r="42" spans="6:9">
      <c r="F42" s="144"/>
      <c r="G42" s="145"/>
      <c r="H42" s="145"/>
      <c r="I42" s="146"/>
    </row>
    <row r="43" spans="6:9">
      <c r="F43" s="144"/>
      <c r="G43" s="145"/>
      <c r="H43" s="145"/>
      <c r="I43" s="146"/>
    </row>
    <row r="44" spans="6:9">
      <c r="F44" s="144"/>
      <c r="G44" s="145"/>
      <c r="H44" s="145"/>
      <c r="I44" s="146"/>
    </row>
    <row r="45" spans="6:9">
      <c r="F45" s="144"/>
      <c r="G45" s="145"/>
      <c r="H45" s="145"/>
      <c r="I45" s="146"/>
    </row>
    <row r="46" spans="6:9">
      <c r="F46" s="144"/>
      <c r="G46" s="145"/>
      <c r="H46" s="145"/>
      <c r="I46" s="146"/>
    </row>
    <row r="47" spans="6:9">
      <c r="F47" s="144"/>
      <c r="G47" s="145"/>
      <c r="H47" s="145"/>
      <c r="I47" s="146"/>
    </row>
    <row r="48" spans="6:9">
      <c r="F48" s="144"/>
      <c r="G48" s="145"/>
      <c r="H48" s="145"/>
      <c r="I48" s="146"/>
    </row>
    <row r="49" spans="6:9">
      <c r="F49" s="144"/>
      <c r="G49" s="145"/>
      <c r="H49" s="145"/>
      <c r="I49" s="146"/>
    </row>
    <row r="50" spans="6:9">
      <c r="F50" s="144"/>
      <c r="G50" s="145"/>
      <c r="H50" s="145"/>
      <c r="I50" s="146"/>
    </row>
    <row r="51" spans="6:9">
      <c r="F51" s="144"/>
      <c r="G51" s="145"/>
      <c r="H51" s="145"/>
      <c r="I51" s="146"/>
    </row>
    <row r="52" spans="6:9">
      <c r="F52" s="144"/>
      <c r="G52" s="145"/>
      <c r="H52" s="145"/>
      <c r="I52" s="146"/>
    </row>
    <row r="53" spans="6:9">
      <c r="F53" s="144"/>
      <c r="G53" s="145"/>
      <c r="H53" s="145"/>
      <c r="I53" s="146"/>
    </row>
    <row r="54" spans="6:9">
      <c r="F54" s="144"/>
      <c r="G54" s="145"/>
      <c r="H54" s="145"/>
      <c r="I54" s="146"/>
    </row>
    <row r="55" spans="6:9">
      <c r="F55" s="144"/>
      <c r="G55" s="145"/>
      <c r="H55" s="145"/>
      <c r="I55" s="146"/>
    </row>
    <row r="56" spans="6:9">
      <c r="F56" s="144"/>
      <c r="G56" s="145"/>
      <c r="H56" s="145"/>
      <c r="I56" s="146"/>
    </row>
    <row r="57" spans="6:9">
      <c r="F57" s="144"/>
      <c r="G57" s="145"/>
      <c r="H57" s="145"/>
      <c r="I57" s="146"/>
    </row>
    <row r="58" spans="6:9">
      <c r="F58" s="144"/>
      <c r="G58" s="145"/>
      <c r="H58" s="145"/>
      <c r="I58" s="146"/>
    </row>
    <row r="59" spans="6:9">
      <c r="F59" s="144"/>
      <c r="G59" s="145"/>
      <c r="H59" s="145"/>
      <c r="I59" s="146"/>
    </row>
    <row r="60" spans="6:9">
      <c r="F60" s="144"/>
      <c r="G60" s="145"/>
      <c r="H60" s="145"/>
      <c r="I60" s="146"/>
    </row>
    <row r="61" spans="6:9">
      <c r="F61" s="144"/>
      <c r="G61" s="145"/>
      <c r="H61" s="145"/>
      <c r="I61" s="146"/>
    </row>
    <row r="62" spans="6:9">
      <c r="F62" s="144"/>
      <c r="G62" s="145"/>
      <c r="H62" s="145"/>
      <c r="I62" s="146"/>
    </row>
    <row r="63" spans="6:9">
      <c r="F63" s="144"/>
      <c r="G63" s="145"/>
      <c r="H63" s="145"/>
      <c r="I63" s="146"/>
    </row>
    <row r="64" spans="6:9">
      <c r="F64" s="144"/>
      <c r="G64" s="145"/>
      <c r="H64" s="145"/>
      <c r="I64" s="146"/>
    </row>
    <row r="65" spans="6:9">
      <c r="F65" s="144"/>
      <c r="G65" s="145"/>
      <c r="H65" s="145"/>
      <c r="I65" s="146"/>
    </row>
    <row r="66" spans="6:9">
      <c r="F66" s="144"/>
      <c r="G66" s="145"/>
      <c r="H66" s="145"/>
      <c r="I66" s="146"/>
    </row>
    <row r="67" spans="6:9">
      <c r="F67" s="144"/>
      <c r="G67" s="145"/>
      <c r="H67" s="145"/>
      <c r="I67" s="146"/>
    </row>
    <row r="68" spans="6:9">
      <c r="F68" s="144"/>
      <c r="G68" s="145"/>
      <c r="H68" s="145"/>
      <c r="I68" s="146"/>
    </row>
    <row r="69" spans="6:9">
      <c r="F69" s="144"/>
      <c r="G69" s="145"/>
      <c r="H69" s="145"/>
      <c r="I69" s="146"/>
    </row>
    <row r="70" spans="6:9">
      <c r="F70" s="144"/>
      <c r="G70" s="145"/>
      <c r="H70" s="145"/>
      <c r="I70" s="146"/>
    </row>
    <row r="71" spans="6:9">
      <c r="F71" s="144"/>
      <c r="G71" s="145"/>
      <c r="H71" s="145"/>
      <c r="I71" s="146"/>
    </row>
    <row r="72" spans="6:9">
      <c r="F72" s="144"/>
      <c r="G72" s="145"/>
      <c r="H72" s="145"/>
      <c r="I72" s="146"/>
    </row>
    <row r="73" spans="6:9">
      <c r="F73" s="144"/>
      <c r="G73" s="145"/>
      <c r="H73" s="145"/>
      <c r="I73" s="146"/>
    </row>
    <row r="74" spans="6:9">
      <c r="F74" s="144"/>
      <c r="G74" s="145"/>
      <c r="H74" s="145"/>
      <c r="I74" s="146"/>
    </row>
    <row r="75" spans="6:9">
      <c r="F75" s="144"/>
      <c r="G75" s="145"/>
      <c r="H75" s="145"/>
      <c r="I75" s="146"/>
    </row>
    <row r="76" spans="6:9">
      <c r="F76" s="144"/>
      <c r="G76" s="145"/>
      <c r="H76" s="145"/>
      <c r="I76" s="146"/>
    </row>
    <row r="77" spans="6:9">
      <c r="F77" s="144"/>
      <c r="G77" s="145"/>
      <c r="H77" s="145"/>
      <c r="I77" s="146"/>
    </row>
    <row r="78" spans="6:9">
      <c r="F78" s="144"/>
      <c r="G78" s="145"/>
      <c r="H78" s="145"/>
      <c r="I78" s="146"/>
    </row>
    <row r="79" spans="6:9">
      <c r="F79" s="144"/>
      <c r="G79" s="145"/>
      <c r="H79" s="145"/>
      <c r="I79" s="146"/>
    </row>
    <row r="80" spans="6:9">
      <c r="F80" s="144"/>
      <c r="G80" s="145"/>
      <c r="H80" s="145"/>
      <c r="I80" s="146"/>
    </row>
    <row r="81" spans="6:9">
      <c r="F81" s="144"/>
      <c r="G81" s="145"/>
      <c r="H81" s="145"/>
      <c r="I81" s="146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61"/>
  <sheetViews>
    <sheetView showGridLines="0" showZeros="0" zoomScaleNormal="100" workbookViewId="0">
      <selection activeCell="A2" sqref="A2"/>
    </sheetView>
  </sheetViews>
  <sheetFormatPr defaultColWidth="9.1796875" defaultRowHeight="12.5"/>
  <cols>
    <col min="1" max="1" width="4.453125" style="147" customWidth="1"/>
    <col min="2" max="2" width="11.54296875" style="147" customWidth="1"/>
    <col min="3" max="3" width="40.453125" style="147" customWidth="1"/>
    <col min="4" max="4" width="5.54296875" style="147" customWidth="1"/>
    <col min="5" max="5" width="8.54296875" style="156" customWidth="1"/>
    <col min="6" max="6" width="9.81640625" style="147" customWidth="1"/>
    <col min="7" max="7" width="13.81640625" style="147" customWidth="1"/>
    <col min="8" max="11" width="9.1796875" style="147"/>
    <col min="12" max="12" width="75.453125" style="147" customWidth="1"/>
    <col min="13" max="13" width="45.26953125" style="147" customWidth="1"/>
    <col min="14" max="16384" width="9.1796875" style="147"/>
  </cols>
  <sheetData>
    <row r="1" spans="1:104" ht="15.5">
      <c r="A1" s="216" t="s">
        <v>241</v>
      </c>
      <c r="B1" s="216"/>
      <c r="C1" s="216"/>
      <c r="D1" s="216"/>
      <c r="E1" s="216"/>
      <c r="F1" s="216"/>
      <c r="G1" s="216"/>
    </row>
    <row r="2" spans="1:104" ht="14.25" customHeight="1" thickBot="1">
      <c r="B2" s="148"/>
      <c r="C2" s="149"/>
      <c r="D2" s="149"/>
      <c r="E2" s="150"/>
      <c r="F2" s="149"/>
      <c r="G2" s="149"/>
    </row>
    <row r="3" spans="1:104" ht="13.5" thickTop="1">
      <c r="A3" s="207" t="s">
        <v>48</v>
      </c>
      <c r="B3" s="208"/>
      <c r="C3" s="96" t="str">
        <f>CONCATENATE(cislostavby," ",nazevstavby)</f>
        <v>2018/04 Oblastní archiv Rokycany</v>
      </c>
      <c r="D3" s="97"/>
      <c r="E3" s="151" t="s">
        <v>64</v>
      </c>
      <c r="F3" s="152" t="str">
        <f>Rekapitulace!H1</f>
        <v>2018/04</v>
      </c>
      <c r="G3" s="153"/>
    </row>
    <row r="4" spans="1:104" ht="13.5" thickBot="1">
      <c r="A4" s="217" t="s">
        <v>50</v>
      </c>
      <c r="B4" s="210"/>
      <c r="C4" s="102" t="str">
        <f>CONCATENATE(cisloobjektu," ",nazevobjektu)</f>
        <v>1043 Administrativní budova</v>
      </c>
      <c r="D4" s="103"/>
      <c r="E4" s="218" t="str">
        <f>Rekapitulace!G2</f>
        <v>Oprava střechy jedné budovy-plechová krytina</v>
      </c>
      <c r="F4" s="219"/>
      <c r="G4" s="220"/>
    </row>
    <row r="5" spans="1:104" ht="13" thickTop="1">
      <c r="A5" s="154"/>
      <c r="B5" s="155"/>
      <c r="C5" s="155"/>
      <c r="G5" s="157"/>
    </row>
    <row r="6" spans="1:104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ht="13">
      <c r="A7" s="162" t="s">
        <v>72</v>
      </c>
      <c r="B7" s="163" t="s">
        <v>81</v>
      </c>
      <c r="C7" s="164" t="s">
        <v>82</v>
      </c>
      <c r="D7" s="165"/>
      <c r="E7" s="166"/>
      <c r="F7" s="166"/>
      <c r="G7" s="167"/>
      <c r="H7" s="168"/>
      <c r="I7" s="168"/>
      <c r="O7" s="169">
        <v>1</v>
      </c>
    </row>
    <row r="8" spans="1:104" ht="20">
      <c r="A8" s="170">
        <v>1</v>
      </c>
      <c r="B8" s="171" t="s">
        <v>83</v>
      </c>
      <c r="C8" s="172" t="s">
        <v>84</v>
      </c>
      <c r="D8" s="173" t="s">
        <v>85</v>
      </c>
      <c r="E8" s="174">
        <v>110</v>
      </c>
      <c r="F8" s="174">
        <v>0</v>
      </c>
      <c r="G8" s="175">
        <f>E8*F8</f>
        <v>0</v>
      </c>
      <c r="O8" s="169">
        <v>2</v>
      </c>
      <c r="AA8" s="147">
        <v>1</v>
      </c>
      <c r="AB8" s="147">
        <v>1</v>
      </c>
      <c r="AC8" s="147">
        <v>1</v>
      </c>
      <c r="AZ8" s="147">
        <v>1</v>
      </c>
      <c r="BA8" s="147">
        <f>IF(AZ8=1,G8,0)</f>
        <v>0</v>
      </c>
      <c r="BB8" s="147">
        <f>IF(AZ8=2,G8,0)</f>
        <v>0</v>
      </c>
      <c r="BC8" s="147">
        <f>IF(AZ8=3,G8,0)</f>
        <v>0</v>
      </c>
      <c r="BD8" s="147">
        <f>IF(AZ8=4,G8,0)</f>
        <v>0</v>
      </c>
      <c r="BE8" s="147">
        <f>IF(AZ8=5,G8,0)</f>
        <v>0</v>
      </c>
      <c r="CA8" s="176">
        <v>1</v>
      </c>
      <c r="CB8" s="176">
        <v>1</v>
      </c>
      <c r="CZ8" s="147">
        <v>0</v>
      </c>
    </row>
    <row r="9" spans="1:104" ht="20">
      <c r="A9" s="170">
        <v>2</v>
      </c>
      <c r="B9" s="171" t="s">
        <v>86</v>
      </c>
      <c r="C9" s="172" t="s">
        <v>87</v>
      </c>
      <c r="D9" s="173" t="s">
        <v>85</v>
      </c>
      <c r="E9" s="174">
        <v>110</v>
      </c>
      <c r="F9" s="174">
        <v>0</v>
      </c>
      <c r="G9" s="175">
        <f>E9*F9</f>
        <v>0</v>
      </c>
      <c r="O9" s="169">
        <v>2</v>
      </c>
      <c r="AA9" s="147">
        <v>1</v>
      </c>
      <c r="AB9" s="147">
        <v>1</v>
      </c>
      <c r="AC9" s="147">
        <v>1</v>
      </c>
      <c r="AZ9" s="147">
        <v>1</v>
      </c>
      <c r="BA9" s="147">
        <f>IF(AZ9=1,G9,0)</f>
        <v>0</v>
      </c>
      <c r="BB9" s="147">
        <f>IF(AZ9=2,G9,0)</f>
        <v>0</v>
      </c>
      <c r="BC9" s="147">
        <f>IF(AZ9=3,G9,0)</f>
        <v>0</v>
      </c>
      <c r="BD9" s="147">
        <f>IF(AZ9=4,G9,0)</f>
        <v>0</v>
      </c>
      <c r="BE9" s="147">
        <f>IF(AZ9=5,G9,0)</f>
        <v>0</v>
      </c>
      <c r="CA9" s="176">
        <v>1</v>
      </c>
      <c r="CB9" s="176">
        <v>1</v>
      </c>
      <c r="CZ9" s="147">
        <v>0</v>
      </c>
    </row>
    <row r="10" spans="1:104" ht="20">
      <c r="A10" s="170">
        <v>3</v>
      </c>
      <c r="B10" s="171" t="s">
        <v>88</v>
      </c>
      <c r="C10" s="172" t="s">
        <v>89</v>
      </c>
      <c r="D10" s="173" t="s">
        <v>85</v>
      </c>
      <c r="E10" s="174">
        <v>110</v>
      </c>
      <c r="F10" s="174">
        <v>0</v>
      </c>
      <c r="G10" s="175">
        <f>E10*F10</f>
        <v>0</v>
      </c>
      <c r="O10" s="169">
        <v>2</v>
      </c>
      <c r="AA10" s="147">
        <v>1</v>
      </c>
      <c r="AB10" s="147">
        <v>1</v>
      </c>
      <c r="AC10" s="147">
        <v>1</v>
      </c>
      <c r="AZ10" s="147">
        <v>1</v>
      </c>
      <c r="BA10" s="147">
        <f>IF(AZ10=1,G10,0)</f>
        <v>0</v>
      </c>
      <c r="BB10" s="147">
        <f>IF(AZ10=2,G10,0)</f>
        <v>0</v>
      </c>
      <c r="BC10" s="147">
        <f>IF(AZ10=3,G10,0)</f>
        <v>0</v>
      </c>
      <c r="BD10" s="147">
        <f>IF(AZ10=4,G10,0)</f>
        <v>0</v>
      </c>
      <c r="BE10" s="147">
        <f>IF(AZ10=5,G10,0)</f>
        <v>0</v>
      </c>
      <c r="CA10" s="176">
        <v>1</v>
      </c>
      <c r="CB10" s="176">
        <v>1</v>
      </c>
      <c r="CZ10" s="147">
        <v>0</v>
      </c>
    </row>
    <row r="11" spans="1:104" ht="13">
      <c r="A11" s="177"/>
      <c r="B11" s="178" t="s">
        <v>74</v>
      </c>
      <c r="C11" s="179" t="str">
        <f>CONCATENATE(B7," ",C7)</f>
        <v>94 Lešení a stavební výtahy</v>
      </c>
      <c r="D11" s="180"/>
      <c r="E11" s="181"/>
      <c r="F11" s="182"/>
      <c r="G11" s="183">
        <f>SUM(G7:G10)</f>
        <v>0</v>
      </c>
      <c r="O11" s="169">
        <v>4</v>
      </c>
      <c r="BA11" s="184">
        <f>SUM(BA7:BA10)</f>
        <v>0</v>
      </c>
      <c r="BB11" s="184">
        <f>SUM(BB7:BB10)</f>
        <v>0</v>
      </c>
      <c r="BC11" s="184">
        <f>SUM(BC7:BC10)</f>
        <v>0</v>
      </c>
      <c r="BD11" s="184">
        <f>SUM(BD7:BD10)</f>
        <v>0</v>
      </c>
      <c r="BE11" s="184">
        <f>SUM(BE7:BE10)</f>
        <v>0</v>
      </c>
    </row>
    <row r="12" spans="1:104" ht="13">
      <c r="A12" s="162" t="s">
        <v>72</v>
      </c>
      <c r="B12" s="163" t="s">
        <v>90</v>
      </c>
      <c r="C12" s="164" t="s">
        <v>91</v>
      </c>
      <c r="D12" s="165"/>
      <c r="E12" s="166"/>
      <c r="F12" s="166"/>
      <c r="G12" s="167"/>
      <c r="H12" s="168"/>
      <c r="I12" s="168"/>
      <c r="O12" s="169">
        <v>1</v>
      </c>
    </row>
    <row r="13" spans="1:104">
      <c r="A13" s="170">
        <v>4</v>
      </c>
      <c r="B13" s="171" t="s">
        <v>92</v>
      </c>
      <c r="C13" s="172" t="s">
        <v>93</v>
      </c>
      <c r="D13" s="173" t="s">
        <v>85</v>
      </c>
      <c r="E13" s="174">
        <v>250</v>
      </c>
      <c r="F13" s="174">
        <v>0</v>
      </c>
      <c r="G13" s="175">
        <f>E13*F13</f>
        <v>0</v>
      </c>
      <c r="O13" s="169">
        <v>2</v>
      </c>
      <c r="AA13" s="147">
        <v>1</v>
      </c>
      <c r="AB13" s="147">
        <v>1</v>
      </c>
      <c r="AC13" s="147">
        <v>1</v>
      </c>
      <c r="AZ13" s="147">
        <v>1</v>
      </c>
      <c r="BA13" s="147">
        <f>IF(AZ13=1,G13,0)</f>
        <v>0</v>
      </c>
      <c r="BB13" s="147">
        <f>IF(AZ13=2,G13,0)</f>
        <v>0</v>
      </c>
      <c r="BC13" s="147">
        <f>IF(AZ13=3,G13,0)</f>
        <v>0</v>
      </c>
      <c r="BD13" s="147">
        <f>IF(AZ13=4,G13,0)</f>
        <v>0</v>
      </c>
      <c r="BE13" s="147">
        <f>IF(AZ13=5,G13,0)</f>
        <v>0</v>
      </c>
      <c r="CA13" s="176">
        <v>1</v>
      </c>
      <c r="CB13" s="176">
        <v>1</v>
      </c>
      <c r="CZ13" s="147">
        <v>2.0500000000005501E-3</v>
      </c>
    </row>
    <row r="14" spans="1:104" ht="13">
      <c r="A14" s="177"/>
      <c r="B14" s="178" t="s">
        <v>74</v>
      </c>
      <c r="C14" s="179" t="str">
        <f>CONCATENATE(B12," ",C12)</f>
        <v>95 Dokončovací konstrukce na pozemních stavbách</v>
      </c>
      <c r="D14" s="180"/>
      <c r="E14" s="181"/>
      <c r="F14" s="182"/>
      <c r="G14" s="183">
        <f>SUM(G12:G13)</f>
        <v>0</v>
      </c>
      <c r="O14" s="169">
        <v>4</v>
      </c>
      <c r="BA14" s="184">
        <f>SUM(BA12:BA13)</f>
        <v>0</v>
      </c>
      <c r="BB14" s="184">
        <f>SUM(BB12:BB13)</f>
        <v>0</v>
      </c>
      <c r="BC14" s="184">
        <f>SUM(BC12:BC13)</f>
        <v>0</v>
      </c>
      <c r="BD14" s="184">
        <f>SUM(BD12:BD13)</f>
        <v>0</v>
      </c>
      <c r="BE14" s="184">
        <f>SUM(BE12:BE13)</f>
        <v>0</v>
      </c>
    </row>
    <row r="15" spans="1:104" ht="13">
      <c r="A15" s="162" t="s">
        <v>72</v>
      </c>
      <c r="B15" s="163" t="s">
        <v>94</v>
      </c>
      <c r="C15" s="164" t="s">
        <v>95</v>
      </c>
      <c r="D15" s="165"/>
      <c r="E15" s="166"/>
      <c r="F15" s="166"/>
      <c r="G15" s="167"/>
      <c r="H15" s="168"/>
      <c r="I15" s="168"/>
      <c r="O15" s="169">
        <v>1</v>
      </c>
    </row>
    <row r="16" spans="1:104">
      <c r="A16" s="170">
        <v>5</v>
      </c>
      <c r="B16" s="171" t="s">
        <v>96</v>
      </c>
      <c r="C16" s="172" t="s">
        <v>97</v>
      </c>
      <c r="D16" s="173" t="s">
        <v>98</v>
      </c>
      <c r="E16" s="174">
        <v>42</v>
      </c>
      <c r="F16" s="174">
        <v>0</v>
      </c>
      <c r="G16" s="175">
        <f>E16*F16</f>
        <v>0</v>
      </c>
      <c r="O16" s="169">
        <v>2</v>
      </c>
      <c r="AA16" s="147">
        <v>1</v>
      </c>
      <c r="AB16" s="147">
        <v>7</v>
      </c>
      <c r="AC16" s="147">
        <v>7</v>
      </c>
      <c r="AZ16" s="147">
        <v>1</v>
      </c>
      <c r="BA16" s="147">
        <f>IF(AZ16=1,G16,0)</f>
        <v>0</v>
      </c>
      <c r="BB16" s="147">
        <f>IF(AZ16=2,G16,0)</f>
        <v>0</v>
      </c>
      <c r="BC16" s="147">
        <f>IF(AZ16=3,G16,0)</f>
        <v>0</v>
      </c>
      <c r="BD16" s="147">
        <f>IF(AZ16=4,G16,0)</f>
        <v>0</v>
      </c>
      <c r="BE16" s="147">
        <f>IF(AZ16=5,G16,0)</f>
        <v>0</v>
      </c>
      <c r="CA16" s="176">
        <v>1</v>
      </c>
      <c r="CB16" s="176">
        <v>7</v>
      </c>
      <c r="CZ16" s="147">
        <v>0</v>
      </c>
    </row>
    <row r="17" spans="1:104" ht="13">
      <c r="A17" s="177"/>
      <c r="B17" s="178" t="s">
        <v>74</v>
      </c>
      <c r="C17" s="179" t="str">
        <f>CONCATENATE(B15," ",C15)</f>
        <v>97 Prorážení otvorů</v>
      </c>
      <c r="D17" s="180"/>
      <c r="E17" s="181"/>
      <c r="F17" s="182"/>
      <c r="G17" s="183">
        <f>SUM(G15:G16)</f>
        <v>0</v>
      </c>
      <c r="O17" s="169">
        <v>4</v>
      </c>
      <c r="BA17" s="184">
        <f>SUM(BA15:BA16)</f>
        <v>0</v>
      </c>
      <c r="BB17" s="184">
        <f>SUM(BB15:BB16)</f>
        <v>0</v>
      </c>
      <c r="BC17" s="184">
        <f>SUM(BC15:BC16)</f>
        <v>0</v>
      </c>
      <c r="BD17" s="184">
        <f>SUM(BD15:BD16)</f>
        <v>0</v>
      </c>
      <c r="BE17" s="184">
        <f>SUM(BE15:BE16)</f>
        <v>0</v>
      </c>
    </row>
    <row r="18" spans="1:104" ht="13">
      <c r="A18" s="162" t="s">
        <v>72</v>
      </c>
      <c r="B18" s="163" t="s">
        <v>99</v>
      </c>
      <c r="C18" s="164" t="s">
        <v>100</v>
      </c>
      <c r="D18" s="165"/>
      <c r="E18" s="166"/>
      <c r="F18" s="166"/>
      <c r="G18" s="167"/>
      <c r="H18" s="168"/>
      <c r="I18" s="168"/>
      <c r="O18" s="169">
        <v>1</v>
      </c>
    </row>
    <row r="19" spans="1:104">
      <c r="A19" s="170">
        <v>6</v>
      </c>
      <c r="B19" s="171" t="s">
        <v>101</v>
      </c>
      <c r="C19" s="172" t="s">
        <v>102</v>
      </c>
      <c r="D19" s="173" t="s">
        <v>103</v>
      </c>
      <c r="E19" s="174">
        <v>0.51250000000013796</v>
      </c>
      <c r="F19" s="174">
        <v>0</v>
      </c>
      <c r="G19" s="175">
        <f>E19*F19</f>
        <v>0</v>
      </c>
      <c r="O19" s="169">
        <v>2</v>
      </c>
      <c r="AA19" s="147">
        <v>7</v>
      </c>
      <c r="AB19" s="147">
        <v>1</v>
      </c>
      <c r="AC19" s="147">
        <v>2</v>
      </c>
      <c r="AZ19" s="147">
        <v>1</v>
      </c>
      <c r="BA19" s="147">
        <f>IF(AZ19=1,G19,0)</f>
        <v>0</v>
      </c>
      <c r="BB19" s="147">
        <f>IF(AZ19=2,G19,0)</f>
        <v>0</v>
      </c>
      <c r="BC19" s="147">
        <f>IF(AZ19=3,G19,0)</f>
        <v>0</v>
      </c>
      <c r="BD19" s="147">
        <f>IF(AZ19=4,G19,0)</f>
        <v>0</v>
      </c>
      <c r="BE19" s="147">
        <f>IF(AZ19=5,G19,0)</f>
        <v>0</v>
      </c>
      <c r="CA19" s="176">
        <v>7</v>
      </c>
      <c r="CB19" s="176">
        <v>1</v>
      </c>
      <c r="CZ19" s="147">
        <v>0</v>
      </c>
    </row>
    <row r="20" spans="1:104" ht="13">
      <c r="A20" s="177"/>
      <c r="B20" s="178" t="s">
        <v>74</v>
      </c>
      <c r="C20" s="179" t="str">
        <f>CONCATENATE(B18," ",C18)</f>
        <v>99 Staveništní přesun hmot</v>
      </c>
      <c r="D20" s="180"/>
      <c r="E20" s="181"/>
      <c r="F20" s="182"/>
      <c r="G20" s="183">
        <f>SUM(G18:G19)</f>
        <v>0</v>
      </c>
      <c r="O20" s="169">
        <v>4</v>
      </c>
      <c r="BA20" s="184">
        <f>SUM(BA18:BA19)</f>
        <v>0</v>
      </c>
      <c r="BB20" s="184">
        <f>SUM(BB18:BB19)</f>
        <v>0</v>
      </c>
      <c r="BC20" s="184">
        <f>SUM(BC18:BC19)</f>
        <v>0</v>
      </c>
      <c r="BD20" s="184">
        <f>SUM(BD18:BD19)</f>
        <v>0</v>
      </c>
      <c r="BE20" s="184">
        <f>SUM(BE18:BE19)</f>
        <v>0</v>
      </c>
    </row>
    <row r="21" spans="1:104" ht="13">
      <c r="A21" s="162" t="s">
        <v>72</v>
      </c>
      <c r="B21" s="163" t="s">
        <v>104</v>
      </c>
      <c r="C21" s="164" t="s">
        <v>105</v>
      </c>
      <c r="D21" s="165"/>
      <c r="E21" s="166"/>
      <c r="F21" s="166"/>
      <c r="G21" s="167"/>
      <c r="H21" s="168"/>
      <c r="I21" s="168"/>
      <c r="O21" s="169">
        <v>1</v>
      </c>
    </row>
    <row r="22" spans="1:104">
      <c r="A22" s="170">
        <v>7</v>
      </c>
      <c r="B22" s="171" t="s">
        <v>106</v>
      </c>
      <c r="C22" s="172" t="s">
        <v>107</v>
      </c>
      <c r="D22" s="173" t="s">
        <v>85</v>
      </c>
      <c r="E22" s="174">
        <v>25</v>
      </c>
      <c r="F22" s="174">
        <v>0</v>
      </c>
      <c r="G22" s="175">
        <f t="shared" ref="G22:G28" si="0">E22*F22</f>
        <v>0</v>
      </c>
      <c r="O22" s="169">
        <v>2</v>
      </c>
      <c r="AA22" s="147">
        <v>1</v>
      </c>
      <c r="AB22" s="147">
        <v>7</v>
      </c>
      <c r="AC22" s="147">
        <v>7</v>
      </c>
      <c r="AZ22" s="147">
        <v>2</v>
      </c>
      <c r="BA22" s="147">
        <f t="shared" ref="BA22:BA28" si="1">IF(AZ22=1,G22,0)</f>
        <v>0</v>
      </c>
      <c r="BB22" s="147">
        <f t="shared" ref="BB22:BB28" si="2">IF(AZ22=2,G22,0)</f>
        <v>0</v>
      </c>
      <c r="BC22" s="147">
        <f t="shared" ref="BC22:BC28" si="3">IF(AZ22=3,G22,0)</f>
        <v>0</v>
      </c>
      <c r="BD22" s="147">
        <f t="shared" ref="BD22:BD28" si="4">IF(AZ22=4,G22,0)</f>
        <v>0</v>
      </c>
      <c r="BE22" s="147">
        <f t="shared" ref="BE22:BE28" si="5">IF(AZ22=5,G22,0)</f>
        <v>0</v>
      </c>
      <c r="CA22" s="176">
        <v>1</v>
      </c>
      <c r="CB22" s="176">
        <v>7</v>
      </c>
      <c r="CZ22" s="147">
        <v>0</v>
      </c>
    </row>
    <row r="23" spans="1:104" ht="20">
      <c r="A23" s="170">
        <v>8</v>
      </c>
      <c r="B23" s="171" t="s">
        <v>108</v>
      </c>
      <c r="C23" s="172" t="s">
        <v>109</v>
      </c>
      <c r="D23" s="173" t="s">
        <v>85</v>
      </c>
      <c r="E23" s="174">
        <v>738</v>
      </c>
      <c r="F23" s="174">
        <v>0</v>
      </c>
      <c r="G23" s="175">
        <f t="shared" si="0"/>
        <v>0</v>
      </c>
      <c r="O23" s="169">
        <v>2</v>
      </c>
      <c r="AA23" s="147">
        <v>1</v>
      </c>
      <c r="AB23" s="147">
        <v>7</v>
      </c>
      <c r="AC23" s="147">
        <v>7</v>
      </c>
      <c r="AZ23" s="147">
        <v>2</v>
      </c>
      <c r="BA23" s="147">
        <f t="shared" si="1"/>
        <v>0</v>
      </c>
      <c r="BB23" s="147">
        <f t="shared" si="2"/>
        <v>0</v>
      </c>
      <c r="BC23" s="147">
        <f t="shared" si="3"/>
        <v>0</v>
      </c>
      <c r="BD23" s="147">
        <f t="shared" si="4"/>
        <v>0</v>
      </c>
      <c r="BE23" s="147">
        <f t="shared" si="5"/>
        <v>0</v>
      </c>
      <c r="CA23" s="176">
        <v>1</v>
      </c>
      <c r="CB23" s="176">
        <v>7</v>
      </c>
      <c r="CZ23" s="147">
        <v>4.0300000000002001E-3</v>
      </c>
    </row>
    <row r="24" spans="1:104" ht="20">
      <c r="A24" s="170">
        <v>9</v>
      </c>
      <c r="B24" s="171" t="s">
        <v>110</v>
      </c>
      <c r="C24" s="172" t="s">
        <v>111</v>
      </c>
      <c r="D24" s="173" t="s">
        <v>85</v>
      </c>
      <c r="E24" s="174">
        <v>738</v>
      </c>
      <c r="F24" s="174">
        <v>0</v>
      </c>
      <c r="G24" s="175">
        <f t="shared" si="0"/>
        <v>0</v>
      </c>
      <c r="O24" s="169">
        <v>2</v>
      </c>
      <c r="AA24" s="147">
        <v>1</v>
      </c>
      <c r="AB24" s="147">
        <v>7</v>
      </c>
      <c r="AC24" s="147">
        <v>7</v>
      </c>
      <c r="AZ24" s="147">
        <v>2</v>
      </c>
      <c r="BA24" s="147">
        <f t="shared" si="1"/>
        <v>0</v>
      </c>
      <c r="BB24" s="147">
        <f t="shared" si="2"/>
        <v>0</v>
      </c>
      <c r="BC24" s="147">
        <f t="shared" si="3"/>
        <v>0</v>
      </c>
      <c r="BD24" s="147">
        <f t="shared" si="4"/>
        <v>0</v>
      </c>
      <c r="BE24" s="147">
        <f t="shared" si="5"/>
        <v>0</v>
      </c>
      <c r="CA24" s="176">
        <v>1</v>
      </c>
      <c r="CB24" s="176">
        <v>7</v>
      </c>
      <c r="CZ24" s="147">
        <v>9.10000000000188E-4</v>
      </c>
    </row>
    <row r="25" spans="1:104">
      <c r="A25" s="170">
        <v>10</v>
      </c>
      <c r="B25" s="171" t="s">
        <v>112</v>
      </c>
      <c r="C25" s="172" t="s">
        <v>113</v>
      </c>
      <c r="D25" s="173" t="s">
        <v>85</v>
      </c>
      <c r="E25" s="174">
        <v>738</v>
      </c>
      <c r="F25" s="174">
        <v>0</v>
      </c>
      <c r="G25" s="175">
        <f t="shared" si="0"/>
        <v>0</v>
      </c>
      <c r="O25" s="169">
        <v>2</v>
      </c>
      <c r="AA25" s="147">
        <v>1</v>
      </c>
      <c r="AB25" s="147">
        <v>7</v>
      </c>
      <c r="AC25" s="147">
        <v>7</v>
      </c>
      <c r="AZ25" s="147">
        <v>2</v>
      </c>
      <c r="BA25" s="147">
        <f t="shared" si="1"/>
        <v>0</v>
      </c>
      <c r="BB25" s="147">
        <f t="shared" si="2"/>
        <v>0</v>
      </c>
      <c r="BC25" s="147">
        <f t="shared" si="3"/>
        <v>0</v>
      </c>
      <c r="BD25" s="147">
        <f t="shared" si="4"/>
        <v>0</v>
      </c>
      <c r="BE25" s="147">
        <f t="shared" si="5"/>
        <v>0</v>
      </c>
      <c r="CA25" s="176">
        <v>1</v>
      </c>
      <c r="CB25" s="176">
        <v>7</v>
      </c>
      <c r="CZ25" s="147">
        <v>0</v>
      </c>
    </row>
    <row r="26" spans="1:104">
      <c r="A26" s="170">
        <v>11</v>
      </c>
      <c r="B26" s="171" t="s">
        <v>114</v>
      </c>
      <c r="C26" s="172" t="s">
        <v>115</v>
      </c>
      <c r="D26" s="173" t="s">
        <v>85</v>
      </c>
      <c r="E26" s="174">
        <v>25</v>
      </c>
      <c r="F26" s="174">
        <v>0</v>
      </c>
      <c r="G26" s="175">
        <f t="shared" si="0"/>
        <v>0</v>
      </c>
      <c r="O26" s="169">
        <v>2</v>
      </c>
      <c r="AA26" s="147">
        <v>1</v>
      </c>
      <c r="AB26" s="147">
        <v>7</v>
      </c>
      <c r="AC26" s="147">
        <v>7</v>
      </c>
      <c r="AZ26" s="147">
        <v>2</v>
      </c>
      <c r="BA26" s="147">
        <f t="shared" si="1"/>
        <v>0</v>
      </c>
      <c r="BB26" s="147">
        <f t="shared" si="2"/>
        <v>0</v>
      </c>
      <c r="BC26" s="147">
        <f t="shared" si="3"/>
        <v>0</v>
      </c>
      <c r="BD26" s="147">
        <f t="shared" si="4"/>
        <v>0</v>
      </c>
      <c r="BE26" s="147">
        <f t="shared" si="5"/>
        <v>0</v>
      </c>
      <c r="CA26" s="176">
        <v>1</v>
      </c>
      <c r="CB26" s="176">
        <v>7</v>
      </c>
      <c r="CZ26" s="147">
        <v>1.3409999999993301E-2</v>
      </c>
    </row>
    <row r="27" spans="1:104">
      <c r="A27" s="170">
        <v>12</v>
      </c>
      <c r="B27" s="171" t="s">
        <v>116</v>
      </c>
      <c r="C27" s="172" t="s">
        <v>117</v>
      </c>
      <c r="D27" s="173" t="s">
        <v>118</v>
      </c>
      <c r="E27" s="174">
        <v>1</v>
      </c>
      <c r="F27" s="174">
        <v>0</v>
      </c>
      <c r="G27" s="175">
        <f t="shared" si="0"/>
        <v>0</v>
      </c>
      <c r="O27" s="169">
        <v>2</v>
      </c>
      <c r="AA27" s="147">
        <v>1</v>
      </c>
      <c r="AB27" s="147">
        <v>7</v>
      </c>
      <c r="AC27" s="147">
        <v>7</v>
      </c>
      <c r="AZ27" s="147">
        <v>2</v>
      </c>
      <c r="BA27" s="147">
        <f t="shared" si="1"/>
        <v>0</v>
      </c>
      <c r="BB27" s="147">
        <f t="shared" si="2"/>
        <v>0</v>
      </c>
      <c r="BC27" s="147">
        <f t="shared" si="3"/>
        <v>0</v>
      </c>
      <c r="BD27" s="147">
        <f t="shared" si="4"/>
        <v>0</v>
      </c>
      <c r="BE27" s="147">
        <f t="shared" si="5"/>
        <v>0</v>
      </c>
      <c r="CA27" s="176">
        <v>1</v>
      </c>
      <c r="CB27" s="176">
        <v>7</v>
      </c>
      <c r="CZ27" s="147">
        <v>2.3570000000006499E-2</v>
      </c>
    </row>
    <row r="28" spans="1:104">
      <c r="A28" s="170">
        <v>13</v>
      </c>
      <c r="B28" s="171" t="s">
        <v>119</v>
      </c>
      <c r="C28" s="172" t="s">
        <v>120</v>
      </c>
      <c r="D28" s="173" t="s">
        <v>61</v>
      </c>
      <c r="E28" s="174"/>
      <c r="F28" s="174">
        <v>0</v>
      </c>
      <c r="G28" s="175">
        <f t="shared" si="0"/>
        <v>0</v>
      </c>
      <c r="O28" s="169">
        <v>2</v>
      </c>
      <c r="AA28" s="147">
        <v>7</v>
      </c>
      <c r="AB28" s="147">
        <v>1002</v>
      </c>
      <c r="AC28" s="147">
        <v>5</v>
      </c>
      <c r="AZ28" s="147">
        <v>2</v>
      </c>
      <c r="BA28" s="147">
        <f t="shared" si="1"/>
        <v>0</v>
      </c>
      <c r="BB28" s="147">
        <f t="shared" si="2"/>
        <v>0</v>
      </c>
      <c r="BC28" s="147">
        <f t="shared" si="3"/>
        <v>0</v>
      </c>
      <c r="BD28" s="147">
        <f t="shared" si="4"/>
        <v>0</v>
      </c>
      <c r="BE28" s="147">
        <f t="shared" si="5"/>
        <v>0</v>
      </c>
      <c r="CA28" s="176">
        <v>7</v>
      </c>
      <c r="CB28" s="176">
        <v>1002</v>
      </c>
      <c r="CZ28" s="147">
        <v>0</v>
      </c>
    </row>
    <row r="29" spans="1:104" ht="13">
      <c r="A29" s="177"/>
      <c r="B29" s="178" t="s">
        <v>74</v>
      </c>
      <c r="C29" s="179" t="str">
        <f>CONCATENATE(B21," ",C21)</f>
        <v>762 Konstrukce tesařské</v>
      </c>
      <c r="D29" s="180"/>
      <c r="E29" s="181"/>
      <c r="F29" s="182"/>
      <c r="G29" s="183">
        <f>SUM(G21:G28)</f>
        <v>0</v>
      </c>
      <c r="O29" s="169">
        <v>4</v>
      </c>
      <c r="BA29" s="184">
        <f>SUM(BA21:BA28)</f>
        <v>0</v>
      </c>
      <c r="BB29" s="184">
        <f>SUM(BB21:BB28)</f>
        <v>0</v>
      </c>
      <c r="BC29" s="184">
        <f>SUM(BC21:BC28)</f>
        <v>0</v>
      </c>
      <c r="BD29" s="184">
        <f>SUM(BD21:BD28)</f>
        <v>0</v>
      </c>
      <c r="BE29" s="184">
        <f>SUM(BE21:BE28)</f>
        <v>0</v>
      </c>
    </row>
    <row r="30" spans="1:104" ht="13">
      <c r="A30" s="162" t="s">
        <v>72</v>
      </c>
      <c r="B30" s="163" t="s">
        <v>121</v>
      </c>
      <c r="C30" s="164" t="s">
        <v>122</v>
      </c>
      <c r="D30" s="165"/>
      <c r="E30" s="166"/>
      <c r="F30" s="166"/>
      <c r="G30" s="167"/>
      <c r="H30" s="168"/>
      <c r="I30" s="168"/>
      <c r="O30" s="169">
        <v>1</v>
      </c>
    </row>
    <row r="31" spans="1:104">
      <c r="A31" s="170">
        <v>14</v>
      </c>
      <c r="B31" s="171" t="s">
        <v>123</v>
      </c>
      <c r="C31" s="172" t="s">
        <v>124</v>
      </c>
      <c r="D31" s="173" t="s">
        <v>125</v>
      </c>
      <c r="E31" s="174">
        <v>155</v>
      </c>
      <c r="F31" s="174">
        <v>0</v>
      </c>
      <c r="G31" s="175">
        <f t="shared" ref="G31:G56" si="6">E31*F31</f>
        <v>0</v>
      </c>
      <c r="O31" s="169">
        <v>2</v>
      </c>
      <c r="AA31" s="147">
        <v>1</v>
      </c>
      <c r="AB31" s="147">
        <v>7</v>
      </c>
      <c r="AC31" s="147">
        <v>7</v>
      </c>
      <c r="AZ31" s="147">
        <v>2</v>
      </c>
      <c r="BA31" s="147">
        <f t="shared" ref="BA31:BA56" si="7">IF(AZ31=1,G31,0)</f>
        <v>0</v>
      </c>
      <c r="BB31" s="147">
        <f t="shared" ref="BB31:BB56" si="8">IF(AZ31=2,G31,0)</f>
        <v>0</v>
      </c>
      <c r="BC31" s="147">
        <f t="shared" ref="BC31:BC56" si="9">IF(AZ31=3,G31,0)</f>
        <v>0</v>
      </c>
      <c r="BD31" s="147">
        <f t="shared" ref="BD31:BD56" si="10">IF(AZ31=4,G31,0)</f>
        <v>0</v>
      </c>
      <c r="BE31" s="147">
        <f t="shared" ref="BE31:BE56" si="11">IF(AZ31=5,G31,0)</f>
        <v>0</v>
      </c>
      <c r="CA31" s="176">
        <v>1</v>
      </c>
      <c r="CB31" s="176">
        <v>7</v>
      </c>
      <c r="CZ31" s="147">
        <v>4.2000000000008702E-4</v>
      </c>
    </row>
    <row r="32" spans="1:104">
      <c r="A32" s="170">
        <v>15</v>
      </c>
      <c r="B32" s="171" t="s">
        <v>126</v>
      </c>
      <c r="C32" s="172" t="s">
        <v>127</v>
      </c>
      <c r="D32" s="173" t="s">
        <v>128</v>
      </c>
      <c r="E32" s="174">
        <v>80</v>
      </c>
      <c r="F32" s="174">
        <v>0</v>
      </c>
      <c r="G32" s="175">
        <f t="shared" si="6"/>
        <v>0</v>
      </c>
      <c r="O32" s="169">
        <v>2</v>
      </c>
      <c r="AA32" s="147">
        <v>1</v>
      </c>
      <c r="AB32" s="147">
        <v>7</v>
      </c>
      <c r="AC32" s="147">
        <v>7</v>
      </c>
      <c r="AZ32" s="147">
        <v>2</v>
      </c>
      <c r="BA32" s="147">
        <f t="shared" si="7"/>
        <v>0</v>
      </c>
      <c r="BB32" s="147">
        <f t="shared" si="8"/>
        <v>0</v>
      </c>
      <c r="BC32" s="147">
        <f t="shared" si="9"/>
        <v>0</v>
      </c>
      <c r="BD32" s="147">
        <f t="shared" si="10"/>
        <v>0</v>
      </c>
      <c r="BE32" s="147">
        <f t="shared" si="11"/>
        <v>0</v>
      </c>
      <c r="CA32" s="176">
        <v>1</v>
      </c>
      <c r="CB32" s="176">
        <v>7</v>
      </c>
      <c r="CZ32" s="147">
        <v>1.2500000000006399E-3</v>
      </c>
    </row>
    <row r="33" spans="1:104">
      <c r="A33" s="170">
        <v>16</v>
      </c>
      <c r="B33" s="171" t="s">
        <v>129</v>
      </c>
      <c r="C33" s="172" t="s">
        <v>130</v>
      </c>
      <c r="D33" s="173" t="s">
        <v>128</v>
      </c>
      <c r="E33" s="174">
        <v>134</v>
      </c>
      <c r="F33" s="174">
        <v>0</v>
      </c>
      <c r="G33" s="175">
        <f t="shared" si="6"/>
        <v>0</v>
      </c>
      <c r="O33" s="169">
        <v>2</v>
      </c>
      <c r="AA33" s="147">
        <v>1</v>
      </c>
      <c r="AB33" s="147">
        <v>7</v>
      </c>
      <c r="AC33" s="147">
        <v>7</v>
      </c>
      <c r="AZ33" s="147">
        <v>2</v>
      </c>
      <c r="BA33" s="147">
        <f t="shared" si="7"/>
        <v>0</v>
      </c>
      <c r="BB33" s="147">
        <f t="shared" si="8"/>
        <v>0</v>
      </c>
      <c r="BC33" s="147">
        <f t="shared" si="9"/>
        <v>0</v>
      </c>
      <c r="BD33" s="147">
        <f t="shared" si="10"/>
        <v>0</v>
      </c>
      <c r="BE33" s="147">
        <f t="shared" si="11"/>
        <v>0</v>
      </c>
      <c r="CA33" s="176">
        <v>1</v>
      </c>
      <c r="CB33" s="176">
        <v>7</v>
      </c>
      <c r="CZ33" s="147">
        <v>5.5600000000026696E-3</v>
      </c>
    </row>
    <row r="34" spans="1:104">
      <c r="A34" s="170">
        <v>17</v>
      </c>
      <c r="B34" s="171" t="s">
        <v>131</v>
      </c>
      <c r="C34" s="172" t="s">
        <v>132</v>
      </c>
      <c r="D34" s="173" t="s">
        <v>128</v>
      </c>
      <c r="E34" s="174">
        <v>134</v>
      </c>
      <c r="F34" s="174">
        <v>0</v>
      </c>
      <c r="G34" s="175">
        <f t="shared" si="6"/>
        <v>0</v>
      </c>
      <c r="O34" s="169">
        <v>2</v>
      </c>
      <c r="AA34" s="147">
        <v>1</v>
      </c>
      <c r="AB34" s="147">
        <v>7</v>
      </c>
      <c r="AC34" s="147">
        <v>7</v>
      </c>
      <c r="AZ34" s="147">
        <v>2</v>
      </c>
      <c r="BA34" s="147">
        <f t="shared" si="7"/>
        <v>0</v>
      </c>
      <c r="BB34" s="147">
        <f t="shared" si="8"/>
        <v>0</v>
      </c>
      <c r="BC34" s="147">
        <f t="shared" si="9"/>
        <v>0</v>
      </c>
      <c r="BD34" s="147">
        <f t="shared" si="10"/>
        <v>0</v>
      </c>
      <c r="BE34" s="147">
        <f t="shared" si="11"/>
        <v>0</v>
      </c>
      <c r="CA34" s="176">
        <v>1</v>
      </c>
      <c r="CB34" s="176">
        <v>7</v>
      </c>
      <c r="CZ34" s="147">
        <v>5.5400000000034302E-3</v>
      </c>
    </row>
    <row r="35" spans="1:104">
      <c r="A35" s="170">
        <v>18</v>
      </c>
      <c r="B35" s="171" t="s">
        <v>133</v>
      </c>
      <c r="C35" s="172" t="s">
        <v>134</v>
      </c>
      <c r="D35" s="173" t="s">
        <v>125</v>
      </c>
      <c r="E35" s="174">
        <v>140</v>
      </c>
      <c r="F35" s="174">
        <v>0</v>
      </c>
      <c r="G35" s="175">
        <f t="shared" si="6"/>
        <v>0</v>
      </c>
      <c r="O35" s="169">
        <v>2</v>
      </c>
      <c r="AA35" s="147">
        <v>1</v>
      </c>
      <c r="AB35" s="147">
        <v>7</v>
      </c>
      <c r="AC35" s="147">
        <v>7</v>
      </c>
      <c r="AZ35" s="147">
        <v>2</v>
      </c>
      <c r="BA35" s="147">
        <f t="shared" si="7"/>
        <v>0</v>
      </c>
      <c r="BB35" s="147">
        <f t="shared" si="8"/>
        <v>0</v>
      </c>
      <c r="BC35" s="147">
        <f t="shared" si="9"/>
        <v>0</v>
      </c>
      <c r="BD35" s="147">
        <f t="shared" si="10"/>
        <v>0</v>
      </c>
      <c r="BE35" s="147">
        <f t="shared" si="11"/>
        <v>0</v>
      </c>
      <c r="CA35" s="176">
        <v>1</v>
      </c>
      <c r="CB35" s="176">
        <v>7</v>
      </c>
      <c r="CZ35" s="147">
        <v>0</v>
      </c>
    </row>
    <row r="36" spans="1:104">
      <c r="A36" s="170">
        <v>19</v>
      </c>
      <c r="B36" s="171" t="s">
        <v>135</v>
      </c>
      <c r="C36" s="172" t="s">
        <v>136</v>
      </c>
      <c r="D36" s="173" t="s">
        <v>125</v>
      </c>
      <c r="E36" s="174">
        <v>4</v>
      </c>
      <c r="F36" s="174">
        <v>0</v>
      </c>
      <c r="G36" s="175">
        <f t="shared" si="6"/>
        <v>0</v>
      </c>
      <c r="O36" s="169">
        <v>2</v>
      </c>
      <c r="AA36" s="147">
        <v>1</v>
      </c>
      <c r="AB36" s="147">
        <v>7</v>
      </c>
      <c r="AC36" s="147">
        <v>7</v>
      </c>
      <c r="AZ36" s="147">
        <v>2</v>
      </c>
      <c r="BA36" s="147">
        <f t="shared" si="7"/>
        <v>0</v>
      </c>
      <c r="BB36" s="147">
        <f t="shared" si="8"/>
        <v>0</v>
      </c>
      <c r="BC36" s="147">
        <f t="shared" si="9"/>
        <v>0</v>
      </c>
      <c r="BD36" s="147">
        <f t="shared" si="10"/>
        <v>0</v>
      </c>
      <c r="BE36" s="147">
        <f t="shared" si="11"/>
        <v>0</v>
      </c>
      <c r="CA36" s="176">
        <v>1</v>
      </c>
      <c r="CB36" s="176">
        <v>7</v>
      </c>
      <c r="CZ36" s="147">
        <v>4.0600000000000002E-3</v>
      </c>
    </row>
    <row r="37" spans="1:104">
      <c r="A37" s="170">
        <v>20</v>
      </c>
      <c r="B37" s="171" t="s">
        <v>137</v>
      </c>
      <c r="C37" s="172" t="s">
        <v>138</v>
      </c>
      <c r="D37" s="173" t="s">
        <v>128</v>
      </c>
      <c r="E37" s="174">
        <v>41</v>
      </c>
      <c r="F37" s="174">
        <v>0</v>
      </c>
      <c r="G37" s="175">
        <f t="shared" si="6"/>
        <v>0</v>
      </c>
      <c r="O37" s="169">
        <v>2</v>
      </c>
      <c r="AA37" s="147">
        <v>1</v>
      </c>
      <c r="AB37" s="147">
        <v>7</v>
      </c>
      <c r="AC37" s="147">
        <v>7</v>
      </c>
      <c r="AZ37" s="147">
        <v>2</v>
      </c>
      <c r="BA37" s="147">
        <f t="shared" si="7"/>
        <v>0</v>
      </c>
      <c r="BB37" s="147">
        <f t="shared" si="8"/>
        <v>0</v>
      </c>
      <c r="BC37" s="147">
        <f t="shared" si="9"/>
        <v>0</v>
      </c>
      <c r="BD37" s="147">
        <f t="shared" si="10"/>
        <v>0</v>
      </c>
      <c r="BE37" s="147">
        <f t="shared" si="11"/>
        <v>0</v>
      </c>
      <c r="CA37" s="176">
        <v>1</v>
      </c>
      <c r="CB37" s="176">
        <v>7</v>
      </c>
      <c r="CZ37" s="147">
        <v>4.2400000000029098E-3</v>
      </c>
    </row>
    <row r="38" spans="1:104">
      <c r="A38" s="170">
        <v>21</v>
      </c>
      <c r="B38" s="171" t="s">
        <v>139</v>
      </c>
      <c r="C38" s="172" t="s">
        <v>140</v>
      </c>
      <c r="D38" s="173" t="s">
        <v>85</v>
      </c>
      <c r="E38" s="174">
        <v>738</v>
      </c>
      <c r="F38" s="174">
        <v>0</v>
      </c>
      <c r="G38" s="175">
        <f t="shared" si="6"/>
        <v>0</v>
      </c>
      <c r="O38" s="169">
        <v>2</v>
      </c>
      <c r="AA38" s="147">
        <v>1</v>
      </c>
      <c r="AB38" s="147">
        <v>7</v>
      </c>
      <c r="AC38" s="147">
        <v>7</v>
      </c>
      <c r="AZ38" s="147">
        <v>2</v>
      </c>
      <c r="BA38" s="147">
        <f t="shared" si="7"/>
        <v>0</v>
      </c>
      <c r="BB38" s="147">
        <f t="shared" si="8"/>
        <v>0</v>
      </c>
      <c r="BC38" s="147">
        <f t="shared" si="9"/>
        <v>0</v>
      </c>
      <c r="BD38" s="147">
        <f t="shared" si="10"/>
        <v>0</v>
      </c>
      <c r="BE38" s="147">
        <f t="shared" si="11"/>
        <v>0</v>
      </c>
      <c r="CA38" s="176">
        <v>1</v>
      </c>
      <c r="CB38" s="176">
        <v>7</v>
      </c>
      <c r="CZ38" s="147">
        <v>0</v>
      </c>
    </row>
    <row r="39" spans="1:104">
      <c r="A39" s="170">
        <v>22</v>
      </c>
      <c r="B39" s="171" t="s">
        <v>141</v>
      </c>
      <c r="C39" s="172" t="s">
        <v>142</v>
      </c>
      <c r="D39" s="173" t="s">
        <v>128</v>
      </c>
      <c r="E39" s="174">
        <v>134</v>
      </c>
      <c r="F39" s="174">
        <v>0</v>
      </c>
      <c r="G39" s="175">
        <f t="shared" si="6"/>
        <v>0</v>
      </c>
      <c r="O39" s="169">
        <v>2</v>
      </c>
      <c r="AA39" s="147">
        <v>1</v>
      </c>
      <c r="AB39" s="147">
        <v>7</v>
      </c>
      <c r="AC39" s="147">
        <v>7</v>
      </c>
      <c r="AZ39" s="147">
        <v>2</v>
      </c>
      <c r="BA39" s="147">
        <f t="shared" si="7"/>
        <v>0</v>
      </c>
      <c r="BB39" s="147">
        <f t="shared" si="8"/>
        <v>0</v>
      </c>
      <c r="BC39" s="147">
        <f t="shared" si="9"/>
        <v>0</v>
      </c>
      <c r="BD39" s="147">
        <f t="shared" si="10"/>
        <v>0</v>
      </c>
      <c r="BE39" s="147">
        <f t="shared" si="11"/>
        <v>0</v>
      </c>
      <c r="CA39" s="176">
        <v>1</v>
      </c>
      <c r="CB39" s="176">
        <v>7</v>
      </c>
      <c r="CZ39" s="147">
        <v>0</v>
      </c>
    </row>
    <row r="40" spans="1:104">
      <c r="A40" s="170">
        <v>23</v>
      </c>
      <c r="B40" s="171" t="s">
        <v>143</v>
      </c>
      <c r="C40" s="172" t="s">
        <v>144</v>
      </c>
      <c r="D40" s="173" t="s">
        <v>128</v>
      </c>
      <c r="E40" s="174">
        <v>134</v>
      </c>
      <c r="F40" s="174">
        <v>0</v>
      </c>
      <c r="G40" s="175">
        <f t="shared" si="6"/>
        <v>0</v>
      </c>
      <c r="O40" s="169">
        <v>2</v>
      </c>
      <c r="AA40" s="147">
        <v>1</v>
      </c>
      <c r="AB40" s="147">
        <v>7</v>
      </c>
      <c r="AC40" s="147">
        <v>7</v>
      </c>
      <c r="AZ40" s="147">
        <v>2</v>
      </c>
      <c r="BA40" s="147">
        <f t="shared" si="7"/>
        <v>0</v>
      </c>
      <c r="BB40" s="147">
        <f t="shared" si="8"/>
        <v>0</v>
      </c>
      <c r="BC40" s="147">
        <f t="shared" si="9"/>
        <v>0</v>
      </c>
      <c r="BD40" s="147">
        <f t="shared" si="10"/>
        <v>0</v>
      </c>
      <c r="BE40" s="147">
        <f t="shared" si="11"/>
        <v>0</v>
      </c>
      <c r="CA40" s="176">
        <v>1</v>
      </c>
      <c r="CB40" s="176">
        <v>7</v>
      </c>
      <c r="CZ40" s="147">
        <v>0</v>
      </c>
    </row>
    <row r="41" spans="1:104">
      <c r="A41" s="170">
        <v>24</v>
      </c>
      <c r="B41" s="171" t="s">
        <v>145</v>
      </c>
      <c r="C41" s="172" t="s">
        <v>146</v>
      </c>
      <c r="D41" s="173" t="s">
        <v>125</v>
      </c>
      <c r="E41" s="174">
        <v>8</v>
      </c>
      <c r="F41" s="174">
        <v>0</v>
      </c>
      <c r="G41" s="175">
        <f t="shared" si="6"/>
        <v>0</v>
      </c>
      <c r="O41" s="169">
        <v>2</v>
      </c>
      <c r="AA41" s="147">
        <v>1</v>
      </c>
      <c r="AB41" s="147">
        <v>7</v>
      </c>
      <c r="AC41" s="147">
        <v>7</v>
      </c>
      <c r="AZ41" s="147">
        <v>2</v>
      </c>
      <c r="BA41" s="147">
        <f t="shared" si="7"/>
        <v>0</v>
      </c>
      <c r="BB41" s="147">
        <f t="shared" si="8"/>
        <v>0</v>
      </c>
      <c r="BC41" s="147">
        <f t="shared" si="9"/>
        <v>0</v>
      </c>
      <c r="BD41" s="147">
        <f t="shared" si="10"/>
        <v>0</v>
      </c>
      <c r="BE41" s="147">
        <f t="shared" si="11"/>
        <v>0</v>
      </c>
      <c r="CA41" s="176">
        <v>1</v>
      </c>
      <c r="CB41" s="176">
        <v>7</v>
      </c>
      <c r="CZ41" s="147">
        <v>0</v>
      </c>
    </row>
    <row r="42" spans="1:104">
      <c r="A42" s="170">
        <v>25</v>
      </c>
      <c r="B42" s="171" t="s">
        <v>147</v>
      </c>
      <c r="C42" s="172" t="s">
        <v>148</v>
      </c>
      <c r="D42" s="173" t="s">
        <v>128</v>
      </c>
      <c r="E42" s="174">
        <v>40</v>
      </c>
      <c r="F42" s="174">
        <v>0</v>
      </c>
      <c r="G42" s="175">
        <f t="shared" si="6"/>
        <v>0</v>
      </c>
      <c r="O42" s="169">
        <v>2</v>
      </c>
      <c r="AA42" s="147">
        <v>1</v>
      </c>
      <c r="AB42" s="147">
        <v>7</v>
      </c>
      <c r="AC42" s="147">
        <v>7</v>
      </c>
      <c r="AZ42" s="147">
        <v>2</v>
      </c>
      <c r="BA42" s="147">
        <f t="shared" si="7"/>
        <v>0</v>
      </c>
      <c r="BB42" s="147">
        <f t="shared" si="8"/>
        <v>0</v>
      </c>
      <c r="BC42" s="147">
        <f t="shared" si="9"/>
        <v>0</v>
      </c>
      <c r="BD42" s="147">
        <f t="shared" si="10"/>
        <v>0</v>
      </c>
      <c r="BE42" s="147">
        <f t="shared" si="11"/>
        <v>0</v>
      </c>
      <c r="CA42" s="176">
        <v>1</v>
      </c>
      <c r="CB42" s="176">
        <v>7</v>
      </c>
      <c r="CZ42" s="147">
        <v>0</v>
      </c>
    </row>
    <row r="43" spans="1:104">
      <c r="A43" s="170">
        <v>26</v>
      </c>
      <c r="B43" s="171" t="s">
        <v>149</v>
      </c>
      <c r="C43" s="172" t="s">
        <v>150</v>
      </c>
      <c r="D43" s="173" t="s">
        <v>128</v>
      </c>
      <c r="E43" s="174">
        <v>44</v>
      </c>
      <c r="F43" s="174">
        <v>0</v>
      </c>
      <c r="G43" s="175">
        <f t="shared" si="6"/>
        <v>0</v>
      </c>
      <c r="O43" s="169">
        <v>2</v>
      </c>
      <c r="AA43" s="147">
        <v>1</v>
      </c>
      <c r="AB43" s="147">
        <v>7</v>
      </c>
      <c r="AC43" s="147">
        <v>7</v>
      </c>
      <c r="AZ43" s="147">
        <v>2</v>
      </c>
      <c r="BA43" s="147">
        <f t="shared" si="7"/>
        <v>0</v>
      </c>
      <c r="BB43" s="147">
        <f t="shared" si="8"/>
        <v>0</v>
      </c>
      <c r="BC43" s="147">
        <f t="shared" si="9"/>
        <v>0</v>
      </c>
      <c r="BD43" s="147">
        <f t="shared" si="10"/>
        <v>0</v>
      </c>
      <c r="BE43" s="147">
        <f t="shared" si="11"/>
        <v>0</v>
      </c>
      <c r="CA43" s="176">
        <v>1</v>
      </c>
      <c r="CB43" s="176">
        <v>7</v>
      </c>
      <c r="CZ43" s="147">
        <v>0</v>
      </c>
    </row>
    <row r="44" spans="1:104">
      <c r="A44" s="170">
        <v>27</v>
      </c>
      <c r="B44" s="171" t="s">
        <v>151</v>
      </c>
      <c r="C44" s="172" t="s">
        <v>152</v>
      </c>
      <c r="D44" s="173" t="s">
        <v>128</v>
      </c>
      <c r="E44" s="174">
        <v>134</v>
      </c>
      <c r="F44" s="174">
        <v>0</v>
      </c>
      <c r="G44" s="175">
        <f t="shared" si="6"/>
        <v>0</v>
      </c>
      <c r="O44" s="169">
        <v>2</v>
      </c>
      <c r="AA44" s="147">
        <v>1</v>
      </c>
      <c r="AB44" s="147">
        <v>7</v>
      </c>
      <c r="AC44" s="147">
        <v>7</v>
      </c>
      <c r="AZ44" s="147">
        <v>2</v>
      </c>
      <c r="BA44" s="147">
        <f t="shared" si="7"/>
        <v>0</v>
      </c>
      <c r="BB44" s="147">
        <f t="shared" si="8"/>
        <v>0</v>
      </c>
      <c r="BC44" s="147">
        <f t="shared" si="9"/>
        <v>0</v>
      </c>
      <c r="BD44" s="147">
        <f t="shared" si="10"/>
        <v>0</v>
      </c>
      <c r="BE44" s="147">
        <f t="shared" si="11"/>
        <v>0</v>
      </c>
      <c r="CA44" s="176">
        <v>1</v>
      </c>
      <c r="CB44" s="176">
        <v>7</v>
      </c>
      <c r="CZ44" s="147">
        <v>3.9500000000032296E-3</v>
      </c>
    </row>
    <row r="45" spans="1:104">
      <c r="A45" s="170">
        <v>28</v>
      </c>
      <c r="B45" s="171" t="s">
        <v>153</v>
      </c>
      <c r="C45" s="172" t="s">
        <v>154</v>
      </c>
      <c r="D45" s="173" t="s">
        <v>125</v>
      </c>
      <c r="E45" s="174">
        <v>12</v>
      </c>
      <c r="F45" s="174">
        <v>0</v>
      </c>
      <c r="G45" s="175">
        <f t="shared" si="6"/>
        <v>0</v>
      </c>
      <c r="O45" s="169">
        <v>2</v>
      </c>
      <c r="AA45" s="147">
        <v>1</v>
      </c>
      <c r="AB45" s="147">
        <v>7</v>
      </c>
      <c r="AC45" s="147">
        <v>7</v>
      </c>
      <c r="AZ45" s="147">
        <v>2</v>
      </c>
      <c r="BA45" s="147">
        <f t="shared" si="7"/>
        <v>0</v>
      </c>
      <c r="BB45" s="147">
        <f t="shared" si="8"/>
        <v>0</v>
      </c>
      <c r="BC45" s="147">
        <f t="shared" si="9"/>
        <v>0</v>
      </c>
      <c r="BD45" s="147">
        <f t="shared" si="10"/>
        <v>0</v>
      </c>
      <c r="BE45" s="147">
        <f t="shared" si="11"/>
        <v>0</v>
      </c>
      <c r="CA45" s="176">
        <v>1</v>
      </c>
      <c r="CB45" s="176">
        <v>7</v>
      </c>
      <c r="CZ45" s="147">
        <v>1.9999999999992199E-5</v>
      </c>
    </row>
    <row r="46" spans="1:104" ht="20">
      <c r="A46" s="170">
        <v>29</v>
      </c>
      <c r="B46" s="171" t="s">
        <v>155</v>
      </c>
      <c r="C46" s="172" t="s">
        <v>156</v>
      </c>
      <c r="D46" s="173" t="s">
        <v>128</v>
      </c>
      <c r="E46" s="174">
        <v>44</v>
      </c>
      <c r="F46" s="174">
        <v>0</v>
      </c>
      <c r="G46" s="175">
        <f t="shared" si="6"/>
        <v>0</v>
      </c>
      <c r="O46" s="169">
        <v>2</v>
      </c>
      <c r="AA46" s="147">
        <v>1</v>
      </c>
      <c r="AB46" s="147">
        <v>0</v>
      </c>
      <c r="AC46" s="147">
        <v>0</v>
      </c>
      <c r="AZ46" s="147">
        <v>2</v>
      </c>
      <c r="BA46" s="147">
        <f t="shared" si="7"/>
        <v>0</v>
      </c>
      <c r="BB46" s="147">
        <f t="shared" si="8"/>
        <v>0</v>
      </c>
      <c r="BC46" s="147">
        <f t="shared" si="9"/>
        <v>0</v>
      </c>
      <c r="BD46" s="147">
        <f t="shared" si="10"/>
        <v>0</v>
      </c>
      <c r="BE46" s="147">
        <f t="shared" si="11"/>
        <v>0</v>
      </c>
      <c r="CA46" s="176">
        <v>1</v>
      </c>
      <c r="CB46" s="176">
        <v>0</v>
      </c>
      <c r="CZ46" s="147">
        <v>2.7700000000017199E-3</v>
      </c>
    </row>
    <row r="47" spans="1:104">
      <c r="A47" s="170">
        <v>30</v>
      </c>
      <c r="B47" s="171" t="s">
        <v>157</v>
      </c>
      <c r="C47" s="172" t="s">
        <v>158</v>
      </c>
      <c r="D47" s="173" t="s">
        <v>125</v>
      </c>
      <c r="E47" s="174">
        <v>4</v>
      </c>
      <c r="F47" s="174">
        <v>0</v>
      </c>
      <c r="G47" s="175">
        <f t="shared" si="6"/>
        <v>0</v>
      </c>
      <c r="O47" s="169">
        <v>2</v>
      </c>
      <c r="AA47" s="147">
        <v>1</v>
      </c>
      <c r="AB47" s="147">
        <v>7</v>
      </c>
      <c r="AC47" s="147">
        <v>7</v>
      </c>
      <c r="AZ47" s="147">
        <v>2</v>
      </c>
      <c r="BA47" s="147">
        <f t="shared" si="7"/>
        <v>0</v>
      </c>
      <c r="BB47" s="147">
        <f t="shared" si="8"/>
        <v>0</v>
      </c>
      <c r="BC47" s="147">
        <f t="shared" si="9"/>
        <v>0</v>
      </c>
      <c r="BD47" s="147">
        <f t="shared" si="10"/>
        <v>0</v>
      </c>
      <c r="BE47" s="147">
        <f t="shared" si="11"/>
        <v>0</v>
      </c>
      <c r="CA47" s="176">
        <v>1</v>
      </c>
      <c r="CB47" s="176">
        <v>7</v>
      </c>
      <c r="CZ47" s="147">
        <v>9.9999999999989E-5</v>
      </c>
    </row>
    <row r="48" spans="1:104">
      <c r="A48" s="170">
        <v>31</v>
      </c>
      <c r="B48" s="171" t="s">
        <v>159</v>
      </c>
      <c r="C48" s="172" t="s">
        <v>160</v>
      </c>
      <c r="D48" s="173" t="s">
        <v>125</v>
      </c>
      <c r="E48" s="174">
        <v>4</v>
      </c>
      <c r="F48" s="174">
        <v>0</v>
      </c>
      <c r="G48" s="175">
        <f t="shared" si="6"/>
        <v>0</v>
      </c>
      <c r="O48" s="169">
        <v>2</v>
      </c>
      <c r="AA48" s="147">
        <v>1</v>
      </c>
      <c r="AB48" s="147">
        <v>7</v>
      </c>
      <c r="AC48" s="147">
        <v>7</v>
      </c>
      <c r="AZ48" s="147">
        <v>2</v>
      </c>
      <c r="BA48" s="147">
        <f t="shared" si="7"/>
        <v>0</v>
      </c>
      <c r="BB48" s="147">
        <f t="shared" si="8"/>
        <v>0</v>
      </c>
      <c r="BC48" s="147">
        <f t="shared" si="9"/>
        <v>0</v>
      </c>
      <c r="BD48" s="147">
        <f t="shared" si="10"/>
        <v>0</v>
      </c>
      <c r="BE48" s="147">
        <f t="shared" si="11"/>
        <v>0</v>
      </c>
      <c r="CA48" s="176">
        <v>1</v>
      </c>
      <c r="CB48" s="176">
        <v>7</v>
      </c>
      <c r="CZ48" s="147">
        <v>3.00000000000022E-5</v>
      </c>
    </row>
    <row r="49" spans="1:104">
      <c r="A49" s="170">
        <v>32</v>
      </c>
      <c r="B49" s="171" t="s">
        <v>161</v>
      </c>
      <c r="C49" s="172" t="s">
        <v>162</v>
      </c>
      <c r="D49" s="173" t="s">
        <v>125</v>
      </c>
      <c r="E49" s="174">
        <v>8</v>
      </c>
      <c r="F49" s="174">
        <v>0</v>
      </c>
      <c r="G49" s="175">
        <f t="shared" si="6"/>
        <v>0</v>
      </c>
      <c r="O49" s="169">
        <v>2</v>
      </c>
      <c r="AA49" s="147">
        <v>1</v>
      </c>
      <c r="AB49" s="147">
        <v>7</v>
      </c>
      <c r="AC49" s="147">
        <v>7</v>
      </c>
      <c r="AZ49" s="147">
        <v>2</v>
      </c>
      <c r="BA49" s="147">
        <f t="shared" si="7"/>
        <v>0</v>
      </c>
      <c r="BB49" s="147">
        <f t="shared" si="8"/>
        <v>0</v>
      </c>
      <c r="BC49" s="147">
        <f t="shared" si="9"/>
        <v>0</v>
      </c>
      <c r="BD49" s="147">
        <f t="shared" si="10"/>
        <v>0</v>
      </c>
      <c r="BE49" s="147">
        <f t="shared" si="11"/>
        <v>0</v>
      </c>
      <c r="CA49" s="176">
        <v>1</v>
      </c>
      <c r="CB49" s="176">
        <v>7</v>
      </c>
      <c r="CZ49" s="147">
        <v>7.9999999999968998E-5</v>
      </c>
    </row>
    <row r="50" spans="1:104">
      <c r="A50" s="170">
        <v>33</v>
      </c>
      <c r="B50" s="171" t="s">
        <v>163</v>
      </c>
      <c r="C50" s="172" t="s">
        <v>164</v>
      </c>
      <c r="D50" s="173" t="s">
        <v>85</v>
      </c>
      <c r="E50" s="174">
        <v>738</v>
      </c>
      <c r="F50" s="174">
        <v>0</v>
      </c>
      <c r="G50" s="175">
        <f t="shared" si="6"/>
        <v>0</v>
      </c>
      <c r="O50" s="169">
        <v>2</v>
      </c>
      <c r="AA50" s="147">
        <v>1</v>
      </c>
      <c r="AB50" s="147">
        <v>7</v>
      </c>
      <c r="AC50" s="147">
        <v>7</v>
      </c>
      <c r="AZ50" s="147">
        <v>2</v>
      </c>
      <c r="BA50" s="147">
        <f t="shared" si="7"/>
        <v>0</v>
      </c>
      <c r="BB50" s="147">
        <f t="shared" si="8"/>
        <v>0</v>
      </c>
      <c r="BC50" s="147">
        <f t="shared" si="9"/>
        <v>0</v>
      </c>
      <c r="BD50" s="147">
        <f t="shared" si="10"/>
        <v>0</v>
      </c>
      <c r="BE50" s="147">
        <f t="shared" si="11"/>
        <v>0</v>
      </c>
      <c r="CA50" s="176">
        <v>1</v>
      </c>
      <c r="CB50" s="176">
        <v>7</v>
      </c>
      <c r="CZ50" s="147">
        <v>5.56999999999874E-3</v>
      </c>
    </row>
    <row r="51" spans="1:104">
      <c r="A51" s="170">
        <v>34</v>
      </c>
      <c r="B51" s="171" t="s">
        <v>165</v>
      </c>
      <c r="C51" s="172" t="s">
        <v>166</v>
      </c>
      <c r="D51" s="173" t="s">
        <v>128</v>
      </c>
      <c r="E51" s="174">
        <v>44.5</v>
      </c>
      <c r="F51" s="174">
        <v>0</v>
      </c>
      <c r="G51" s="175">
        <f t="shared" si="6"/>
        <v>0</v>
      </c>
      <c r="O51" s="169">
        <v>2</v>
      </c>
      <c r="AA51" s="147">
        <v>1</v>
      </c>
      <c r="AB51" s="147">
        <v>7</v>
      </c>
      <c r="AC51" s="147">
        <v>7</v>
      </c>
      <c r="AZ51" s="147">
        <v>2</v>
      </c>
      <c r="BA51" s="147">
        <f t="shared" si="7"/>
        <v>0</v>
      </c>
      <c r="BB51" s="147">
        <f t="shared" si="8"/>
        <v>0</v>
      </c>
      <c r="BC51" s="147">
        <f t="shared" si="9"/>
        <v>0</v>
      </c>
      <c r="BD51" s="147">
        <f t="shared" si="10"/>
        <v>0</v>
      </c>
      <c r="BE51" s="147">
        <f t="shared" si="11"/>
        <v>0</v>
      </c>
      <c r="CA51" s="176">
        <v>1</v>
      </c>
      <c r="CB51" s="176">
        <v>7</v>
      </c>
      <c r="CZ51" s="147">
        <v>2.6299999999999102E-3</v>
      </c>
    </row>
    <row r="52" spans="1:104">
      <c r="A52" s="170">
        <v>35</v>
      </c>
      <c r="B52" s="171" t="s">
        <v>167</v>
      </c>
      <c r="C52" s="172" t="s">
        <v>168</v>
      </c>
      <c r="D52" s="173" t="s">
        <v>85</v>
      </c>
      <c r="E52" s="174">
        <v>885.6</v>
      </c>
      <c r="F52" s="174">
        <v>0</v>
      </c>
      <c r="G52" s="175">
        <f t="shared" si="6"/>
        <v>0</v>
      </c>
      <c r="O52" s="169">
        <v>2</v>
      </c>
      <c r="AA52" s="147">
        <v>1</v>
      </c>
      <c r="AB52" s="147">
        <v>7</v>
      </c>
      <c r="AC52" s="147">
        <v>7</v>
      </c>
      <c r="AZ52" s="147">
        <v>2</v>
      </c>
      <c r="BA52" s="147">
        <f t="shared" si="7"/>
        <v>0</v>
      </c>
      <c r="BB52" s="147">
        <f t="shared" si="8"/>
        <v>0</v>
      </c>
      <c r="BC52" s="147">
        <f t="shared" si="9"/>
        <v>0</v>
      </c>
      <c r="BD52" s="147">
        <f t="shared" si="10"/>
        <v>0</v>
      </c>
      <c r="BE52" s="147">
        <f t="shared" si="11"/>
        <v>0</v>
      </c>
      <c r="CA52" s="176">
        <v>1</v>
      </c>
      <c r="CB52" s="176">
        <v>7</v>
      </c>
      <c r="CZ52" s="147">
        <v>0</v>
      </c>
    </row>
    <row r="53" spans="1:104">
      <c r="A53" s="170">
        <v>36</v>
      </c>
      <c r="B53" s="171" t="s">
        <v>169</v>
      </c>
      <c r="C53" s="172" t="s">
        <v>170</v>
      </c>
      <c r="D53" s="173" t="s">
        <v>125</v>
      </c>
      <c r="E53" s="174">
        <v>8</v>
      </c>
      <c r="F53" s="174">
        <v>0</v>
      </c>
      <c r="G53" s="175">
        <f t="shared" si="6"/>
        <v>0</v>
      </c>
      <c r="O53" s="169">
        <v>2</v>
      </c>
      <c r="AA53" s="147">
        <v>1</v>
      </c>
      <c r="AB53" s="147">
        <v>7</v>
      </c>
      <c r="AC53" s="147">
        <v>7</v>
      </c>
      <c r="AZ53" s="147">
        <v>2</v>
      </c>
      <c r="BA53" s="147">
        <f t="shared" si="7"/>
        <v>0</v>
      </c>
      <c r="BB53" s="147">
        <f t="shared" si="8"/>
        <v>0</v>
      </c>
      <c r="BC53" s="147">
        <f t="shared" si="9"/>
        <v>0</v>
      </c>
      <c r="BD53" s="147">
        <f t="shared" si="10"/>
        <v>0</v>
      </c>
      <c r="BE53" s="147">
        <f t="shared" si="11"/>
        <v>0</v>
      </c>
      <c r="CA53" s="176">
        <v>1</v>
      </c>
      <c r="CB53" s="176">
        <v>7</v>
      </c>
      <c r="CZ53" s="147">
        <v>0</v>
      </c>
    </row>
    <row r="54" spans="1:104">
      <c r="A54" s="170">
        <v>37</v>
      </c>
      <c r="B54" s="171" t="s">
        <v>171</v>
      </c>
      <c r="C54" s="172" t="s">
        <v>172</v>
      </c>
      <c r="D54" s="173" t="s">
        <v>98</v>
      </c>
      <c r="E54" s="174">
        <v>16</v>
      </c>
      <c r="F54" s="174">
        <v>0</v>
      </c>
      <c r="G54" s="175">
        <f t="shared" si="6"/>
        <v>0</v>
      </c>
      <c r="O54" s="169">
        <v>2</v>
      </c>
      <c r="AA54" s="147">
        <v>1</v>
      </c>
      <c r="AB54" s="147">
        <v>7</v>
      </c>
      <c r="AC54" s="147">
        <v>7</v>
      </c>
      <c r="AZ54" s="147">
        <v>2</v>
      </c>
      <c r="BA54" s="147">
        <f t="shared" si="7"/>
        <v>0</v>
      </c>
      <c r="BB54" s="147">
        <f t="shared" si="8"/>
        <v>0</v>
      </c>
      <c r="BC54" s="147">
        <f t="shared" si="9"/>
        <v>0</v>
      </c>
      <c r="BD54" s="147">
        <f t="shared" si="10"/>
        <v>0</v>
      </c>
      <c r="BE54" s="147">
        <f t="shared" si="11"/>
        <v>0</v>
      </c>
      <c r="CA54" s="176">
        <v>1</v>
      </c>
      <c r="CB54" s="176">
        <v>7</v>
      </c>
      <c r="CZ54" s="147">
        <v>0</v>
      </c>
    </row>
    <row r="55" spans="1:104">
      <c r="A55" s="170">
        <v>38</v>
      </c>
      <c r="B55" s="171" t="s">
        <v>173</v>
      </c>
      <c r="C55" s="172" t="s">
        <v>174</v>
      </c>
      <c r="D55" s="173" t="s">
        <v>125</v>
      </c>
      <c r="E55" s="174">
        <v>8</v>
      </c>
      <c r="F55" s="174">
        <v>0</v>
      </c>
      <c r="G55" s="175">
        <f t="shared" si="6"/>
        <v>0</v>
      </c>
      <c r="O55" s="169">
        <v>2</v>
      </c>
      <c r="AA55" s="147">
        <v>3</v>
      </c>
      <c r="AB55" s="147">
        <v>7</v>
      </c>
      <c r="AC55" s="147">
        <v>553</v>
      </c>
      <c r="AZ55" s="147">
        <v>2</v>
      </c>
      <c r="BA55" s="147">
        <f t="shared" si="7"/>
        <v>0</v>
      </c>
      <c r="BB55" s="147">
        <f t="shared" si="8"/>
        <v>0</v>
      </c>
      <c r="BC55" s="147">
        <f t="shared" si="9"/>
        <v>0</v>
      </c>
      <c r="BD55" s="147">
        <f t="shared" si="10"/>
        <v>0</v>
      </c>
      <c r="BE55" s="147">
        <f t="shared" si="11"/>
        <v>0</v>
      </c>
      <c r="CA55" s="176">
        <v>3</v>
      </c>
      <c r="CB55" s="176">
        <v>7</v>
      </c>
      <c r="CZ55" s="147">
        <v>0</v>
      </c>
    </row>
    <row r="56" spans="1:104">
      <c r="A56" s="170">
        <v>39</v>
      </c>
      <c r="B56" s="171" t="s">
        <v>175</v>
      </c>
      <c r="C56" s="172" t="s">
        <v>176</v>
      </c>
      <c r="D56" s="173" t="s">
        <v>103</v>
      </c>
      <c r="E56" s="174">
        <v>6.72285500000058</v>
      </c>
      <c r="F56" s="174">
        <v>0</v>
      </c>
      <c r="G56" s="175">
        <f t="shared" si="6"/>
        <v>0</v>
      </c>
      <c r="O56" s="169">
        <v>2</v>
      </c>
      <c r="AA56" s="147">
        <v>7</v>
      </c>
      <c r="AB56" s="147">
        <v>1001</v>
      </c>
      <c r="AC56" s="147">
        <v>5</v>
      </c>
      <c r="AZ56" s="147">
        <v>2</v>
      </c>
      <c r="BA56" s="147">
        <f t="shared" si="7"/>
        <v>0</v>
      </c>
      <c r="BB56" s="147">
        <f t="shared" si="8"/>
        <v>0</v>
      </c>
      <c r="BC56" s="147">
        <f t="shared" si="9"/>
        <v>0</v>
      </c>
      <c r="BD56" s="147">
        <f t="shared" si="10"/>
        <v>0</v>
      </c>
      <c r="BE56" s="147">
        <f t="shared" si="11"/>
        <v>0</v>
      </c>
      <c r="CA56" s="176">
        <v>7</v>
      </c>
      <c r="CB56" s="176">
        <v>1001</v>
      </c>
      <c r="CZ56" s="147">
        <v>0</v>
      </c>
    </row>
    <row r="57" spans="1:104" ht="13">
      <c r="A57" s="177"/>
      <c r="B57" s="178" t="s">
        <v>74</v>
      </c>
      <c r="C57" s="179" t="str">
        <f>CONCATENATE(B30," ",C30)</f>
        <v>764 Konstrukce klempířské</v>
      </c>
      <c r="D57" s="180"/>
      <c r="E57" s="181"/>
      <c r="F57" s="182"/>
      <c r="G57" s="183">
        <f>SUM(G30:G56)</f>
        <v>0</v>
      </c>
      <c r="O57" s="169">
        <v>4</v>
      </c>
      <c r="BA57" s="184">
        <f>SUM(BA30:BA56)</f>
        <v>0</v>
      </c>
      <c r="BB57" s="184">
        <f>SUM(BB30:BB56)</f>
        <v>0</v>
      </c>
      <c r="BC57" s="184">
        <f>SUM(BC30:BC56)</f>
        <v>0</v>
      </c>
      <c r="BD57" s="184">
        <f>SUM(BD30:BD56)</f>
        <v>0</v>
      </c>
      <c r="BE57" s="184">
        <f>SUM(BE30:BE56)</f>
        <v>0</v>
      </c>
    </row>
    <row r="58" spans="1:104" ht="13">
      <c r="A58" s="162" t="s">
        <v>72</v>
      </c>
      <c r="B58" s="163" t="s">
        <v>177</v>
      </c>
      <c r="C58" s="164" t="s">
        <v>178</v>
      </c>
      <c r="D58" s="165"/>
      <c r="E58" s="166"/>
      <c r="F58" s="166"/>
      <c r="G58" s="167"/>
      <c r="H58" s="168"/>
      <c r="I58" s="168"/>
      <c r="O58" s="169">
        <v>1</v>
      </c>
    </row>
    <row r="59" spans="1:104">
      <c r="A59" s="170">
        <v>40</v>
      </c>
      <c r="B59" s="171" t="s">
        <v>179</v>
      </c>
      <c r="C59" s="172" t="s">
        <v>180</v>
      </c>
      <c r="D59" s="173" t="s">
        <v>128</v>
      </c>
      <c r="E59" s="174">
        <v>134</v>
      </c>
      <c r="F59" s="174">
        <v>0</v>
      </c>
      <c r="G59" s="175">
        <f t="shared" ref="G59:G71" si="12">E59*F59</f>
        <v>0</v>
      </c>
      <c r="O59" s="169">
        <v>2</v>
      </c>
      <c r="AA59" s="147">
        <v>1</v>
      </c>
      <c r="AB59" s="147">
        <v>7</v>
      </c>
      <c r="AC59" s="147">
        <v>7</v>
      </c>
      <c r="AZ59" s="147">
        <v>2</v>
      </c>
      <c r="BA59" s="147">
        <f t="shared" ref="BA59:BA71" si="13">IF(AZ59=1,G59,0)</f>
        <v>0</v>
      </c>
      <c r="BB59" s="147">
        <f t="shared" ref="BB59:BB71" si="14">IF(AZ59=2,G59,0)</f>
        <v>0</v>
      </c>
      <c r="BC59" s="147">
        <f t="shared" ref="BC59:BC71" si="15">IF(AZ59=3,G59,0)</f>
        <v>0</v>
      </c>
      <c r="BD59" s="147">
        <f t="shared" ref="BD59:BD71" si="16">IF(AZ59=4,G59,0)</f>
        <v>0</v>
      </c>
      <c r="BE59" s="147">
        <f t="shared" ref="BE59:BE71" si="17">IF(AZ59=5,G59,0)</f>
        <v>0</v>
      </c>
      <c r="CA59" s="176">
        <v>1</v>
      </c>
      <c r="CB59" s="176">
        <v>7</v>
      </c>
      <c r="CZ59" s="147">
        <v>5.1000000000023195E-4</v>
      </c>
    </row>
    <row r="60" spans="1:104">
      <c r="A60" s="170">
        <v>41</v>
      </c>
      <c r="B60" s="171" t="s">
        <v>181</v>
      </c>
      <c r="C60" s="172" t="s">
        <v>182</v>
      </c>
      <c r="D60" s="173" t="s">
        <v>125</v>
      </c>
      <c r="E60" s="174">
        <v>1</v>
      </c>
      <c r="F60" s="174">
        <v>0</v>
      </c>
      <c r="G60" s="175">
        <f t="shared" si="12"/>
        <v>0</v>
      </c>
      <c r="O60" s="169">
        <v>2</v>
      </c>
      <c r="AA60" s="147">
        <v>1</v>
      </c>
      <c r="AB60" s="147">
        <v>7</v>
      </c>
      <c r="AC60" s="147">
        <v>7</v>
      </c>
      <c r="AZ60" s="147">
        <v>2</v>
      </c>
      <c r="BA60" s="147">
        <f t="shared" si="13"/>
        <v>0</v>
      </c>
      <c r="BB60" s="147">
        <f t="shared" si="14"/>
        <v>0</v>
      </c>
      <c r="BC60" s="147">
        <f t="shared" si="15"/>
        <v>0</v>
      </c>
      <c r="BD60" s="147">
        <f t="shared" si="16"/>
        <v>0</v>
      </c>
      <c r="BE60" s="147">
        <f t="shared" si="17"/>
        <v>0</v>
      </c>
      <c r="CA60" s="176">
        <v>1</v>
      </c>
      <c r="CB60" s="176">
        <v>7</v>
      </c>
      <c r="CZ60" s="147">
        <v>1.0100000000008401E-3</v>
      </c>
    </row>
    <row r="61" spans="1:104">
      <c r="A61" s="170">
        <v>42</v>
      </c>
      <c r="B61" s="171" t="s">
        <v>183</v>
      </c>
      <c r="C61" s="172" t="s">
        <v>184</v>
      </c>
      <c r="D61" s="173" t="s">
        <v>125</v>
      </c>
      <c r="E61" s="174">
        <v>2</v>
      </c>
      <c r="F61" s="174">
        <v>0</v>
      </c>
      <c r="G61" s="175">
        <f t="shared" si="12"/>
        <v>0</v>
      </c>
      <c r="O61" s="169">
        <v>2</v>
      </c>
      <c r="AA61" s="147">
        <v>1</v>
      </c>
      <c r="AB61" s="147">
        <v>7</v>
      </c>
      <c r="AC61" s="147">
        <v>7</v>
      </c>
      <c r="AZ61" s="147">
        <v>2</v>
      </c>
      <c r="BA61" s="147">
        <f t="shared" si="13"/>
        <v>0</v>
      </c>
      <c r="BB61" s="147">
        <f t="shared" si="14"/>
        <v>0</v>
      </c>
      <c r="BC61" s="147">
        <f t="shared" si="15"/>
        <v>0</v>
      </c>
      <c r="BD61" s="147">
        <f t="shared" si="16"/>
        <v>0</v>
      </c>
      <c r="BE61" s="147">
        <f t="shared" si="17"/>
        <v>0</v>
      </c>
      <c r="CA61" s="176">
        <v>1</v>
      </c>
      <c r="CB61" s="176">
        <v>7</v>
      </c>
      <c r="CZ61" s="147">
        <v>1.18999999999936E-3</v>
      </c>
    </row>
    <row r="62" spans="1:104">
      <c r="A62" s="170">
        <v>43</v>
      </c>
      <c r="B62" s="171" t="s">
        <v>185</v>
      </c>
      <c r="C62" s="172" t="s">
        <v>186</v>
      </c>
      <c r="D62" s="173" t="s">
        <v>125</v>
      </c>
      <c r="E62" s="174">
        <v>1</v>
      </c>
      <c r="F62" s="174">
        <v>0</v>
      </c>
      <c r="G62" s="175">
        <f t="shared" si="12"/>
        <v>0</v>
      </c>
      <c r="O62" s="169">
        <v>2</v>
      </c>
      <c r="AA62" s="147">
        <v>1</v>
      </c>
      <c r="AB62" s="147">
        <v>7</v>
      </c>
      <c r="AC62" s="147">
        <v>7</v>
      </c>
      <c r="AZ62" s="147">
        <v>2</v>
      </c>
      <c r="BA62" s="147">
        <f t="shared" si="13"/>
        <v>0</v>
      </c>
      <c r="BB62" s="147">
        <f t="shared" si="14"/>
        <v>0</v>
      </c>
      <c r="BC62" s="147">
        <f t="shared" si="15"/>
        <v>0</v>
      </c>
      <c r="BD62" s="147">
        <f t="shared" si="16"/>
        <v>0</v>
      </c>
      <c r="BE62" s="147">
        <f t="shared" si="17"/>
        <v>0</v>
      </c>
      <c r="CA62" s="176">
        <v>1</v>
      </c>
      <c r="CB62" s="176">
        <v>7</v>
      </c>
      <c r="CZ62" s="147">
        <v>5.1800000000028499E-3</v>
      </c>
    </row>
    <row r="63" spans="1:104">
      <c r="A63" s="170">
        <v>44</v>
      </c>
      <c r="B63" s="171" t="s">
        <v>187</v>
      </c>
      <c r="C63" s="172" t="s">
        <v>188</v>
      </c>
      <c r="D63" s="173" t="s">
        <v>128</v>
      </c>
      <c r="E63" s="174">
        <v>1.5</v>
      </c>
      <c r="F63" s="174">
        <v>0</v>
      </c>
      <c r="G63" s="175">
        <f t="shared" si="12"/>
        <v>0</v>
      </c>
      <c r="O63" s="169">
        <v>2</v>
      </c>
      <c r="AA63" s="147">
        <v>1</v>
      </c>
      <c r="AB63" s="147">
        <v>7</v>
      </c>
      <c r="AC63" s="147">
        <v>7</v>
      </c>
      <c r="AZ63" s="147">
        <v>2</v>
      </c>
      <c r="BA63" s="147">
        <f t="shared" si="13"/>
        <v>0</v>
      </c>
      <c r="BB63" s="147">
        <f t="shared" si="14"/>
        <v>0</v>
      </c>
      <c r="BC63" s="147">
        <f t="shared" si="15"/>
        <v>0</v>
      </c>
      <c r="BD63" s="147">
        <f t="shared" si="16"/>
        <v>0</v>
      </c>
      <c r="BE63" s="147">
        <f t="shared" si="17"/>
        <v>0</v>
      </c>
      <c r="CA63" s="176">
        <v>1</v>
      </c>
      <c r="CB63" s="176">
        <v>7</v>
      </c>
      <c r="CZ63" s="147">
        <v>1.39000000000067E-3</v>
      </c>
    </row>
    <row r="64" spans="1:104">
      <c r="A64" s="170">
        <v>45</v>
      </c>
      <c r="B64" s="171" t="s">
        <v>189</v>
      </c>
      <c r="C64" s="172" t="s">
        <v>190</v>
      </c>
      <c r="D64" s="173" t="s">
        <v>125</v>
      </c>
      <c r="E64" s="174">
        <v>6</v>
      </c>
      <c r="F64" s="174">
        <v>0</v>
      </c>
      <c r="G64" s="175">
        <f t="shared" si="12"/>
        <v>0</v>
      </c>
      <c r="O64" s="169">
        <v>2</v>
      </c>
      <c r="AA64" s="147">
        <v>1</v>
      </c>
      <c r="AB64" s="147">
        <v>7</v>
      </c>
      <c r="AC64" s="147">
        <v>7</v>
      </c>
      <c r="AZ64" s="147">
        <v>2</v>
      </c>
      <c r="BA64" s="147">
        <f t="shared" si="13"/>
        <v>0</v>
      </c>
      <c r="BB64" s="147">
        <f t="shared" si="14"/>
        <v>0</v>
      </c>
      <c r="BC64" s="147">
        <f t="shared" si="15"/>
        <v>0</v>
      </c>
      <c r="BD64" s="147">
        <f t="shared" si="16"/>
        <v>0</v>
      </c>
      <c r="BE64" s="147">
        <f t="shared" si="17"/>
        <v>0</v>
      </c>
      <c r="CA64" s="176">
        <v>1</v>
      </c>
      <c r="CB64" s="176">
        <v>7</v>
      </c>
      <c r="CZ64" s="147">
        <v>1.50999999999968E-3</v>
      </c>
    </row>
    <row r="65" spans="1:104">
      <c r="A65" s="170">
        <v>46</v>
      </c>
      <c r="B65" s="171" t="s">
        <v>191</v>
      </c>
      <c r="C65" s="172" t="s">
        <v>192</v>
      </c>
      <c r="D65" s="173" t="s">
        <v>125</v>
      </c>
      <c r="E65" s="174">
        <v>1</v>
      </c>
      <c r="F65" s="174">
        <v>0</v>
      </c>
      <c r="G65" s="175">
        <f t="shared" si="12"/>
        <v>0</v>
      </c>
      <c r="O65" s="169">
        <v>2</v>
      </c>
      <c r="AA65" s="147">
        <v>1</v>
      </c>
      <c r="AB65" s="147">
        <v>7</v>
      </c>
      <c r="AC65" s="147">
        <v>7</v>
      </c>
      <c r="AZ65" s="147">
        <v>2</v>
      </c>
      <c r="BA65" s="147">
        <f t="shared" si="13"/>
        <v>0</v>
      </c>
      <c r="BB65" s="147">
        <f t="shared" si="14"/>
        <v>0</v>
      </c>
      <c r="BC65" s="147">
        <f t="shared" si="15"/>
        <v>0</v>
      </c>
      <c r="BD65" s="147">
        <f t="shared" si="16"/>
        <v>0</v>
      </c>
      <c r="BE65" s="147">
        <f t="shared" si="17"/>
        <v>0</v>
      </c>
      <c r="CA65" s="176">
        <v>1</v>
      </c>
      <c r="CB65" s="176">
        <v>7</v>
      </c>
      <c r="CZ65" s="147">
        <v>1.0100000000008401E-3</v>
      </c>
    </row>
    <row r="66" spans="1:104">
      <c r="A66" s="170">
        <v>47</v>
      </c>
      <c r="B66" s="171" t="s">
        <v>193</v>
      </c>
      <c r="C66" s="172" t="s">
        <v>194</v>
      </c>
      <c r="D66" s="173" t="s">
        <v>128</v>
      </c>
      <c r="E66" s="174">
        <v>134</v>
      </c>
      <c r="F66" s="174">
        <v>0</v>
      </c>
      <c r="G66" s="175">
        <f t="shared" si="12"/>
        <v>0</v>
      </c>
      <c r="O66" s="169">
        <v>2</v>
      </c>
      <c r="AA66" s="147">
        <v>1</v>
      </c>
      <c r="AB66" s="147">
        <v>7</v>
      </c>
      <c r="AC66" s="147">
        <v>7</v>
      </c>
      <c r="AZ66" s="147">
        <v>2</v>
      </c>
      <c r="BA66" s="147">
        <f t="shared" si="13"/>
        <v>0</v>
      </c>
      <c r="BB66" s="147">
        <f t="shared" si="14"/>
        <v>0</v>
      </c>
      <c r="BC66" s="147">
        <f t="shared" si="15"/>
        <v>0</v>
      </c>
      <c r="BD66" s="147">
        <f t="shared" si="16"/>
        <v>0</v>
      </c>
      <c r="BE66" s="147">
        <f t="shared" si="17"/>
        <v>0</v>
      </c>
      <c r="CA66" s="176">
        <v>1</v>
      </c>
      <c r="CB66" s="176">
        <v>7</v>
      </c>
      <c r="CZ66" s="147">
        <v>0</v>
      </c>
    </row>
    <row r="67" spans="1:104">
      <c r="A67" s="170">
        <v>48</v>
      </c>
      <c r="B67" s="171" t="s">
        <v>195</v>
      </c>
      <c r="C67" s="172" t="s">
        <v>196</v>
      </c>
      <c r="D67" s="173" t="s">
        <v>73</v>
      </c>
      <c r="E67" s="174">
        <v>80</v>
      </c>
      <c r="F67" s="174">
        <v>0</v>
      </c>
      <c r="G67" s="175">
        <f t="shared" si="12"/>
        <v>0</v>
      </c>
      <c r="O67" s="169">
        <v>2</v>
      </c>
      <c r="AA67" s="147">
        <v>1</v>
      </c>
      <c r="AB67" s="147">
        <v>7</v>
      </c>
      <c r="AC67" s="147">
        <v>7</v>
      </c>
      <c r="AZ67" s="147">
        <v>2</v>
      </c>
      <c r="BA67" s="147">
        <f t="shared" si="13"/>
        <v>0</v>
      </c>
      <c r="BB67" s="147">
        <f t="shared" si="14"/>
        <v>0</v>
      </c>
      <c r="BC67" s="147">
        <f t="shared" si="15"/>
        <v>0</v>
      </c>
      <c r="BD67" s="147">
        <f t="shared" si="16"/>
        <v>0</v>
      </c>
      <c r="BE67" s="147">
        <f t="shared" si="17"/>
        <v>0</v>
      </c>
      <c r="CA67" s="176">
        <v>1</v>
      </c>
      <c r="CB67" s="176">
        <v>7</v>
      </c>
      <c r="CZ67" s="147">
        <v>0</v>
      </c>
    </row>
    <row r="68" spans="1:104">
      <c r="A68" s="170">
        <v>49</v>
      </c>
      <c r="B68" s="171" t="s">
        <v>197</v>
      </c>
      <c r="C68" s="172" t="s">
        <v>198</v>
      </c>
      <c r="D68" s="173" t="s">
        <v>73</v>
      </c>
      <c r="E68" s="174">
        <v>89</v>
      </c>
      <c r="F68" s="174">
        <v>0</v>
      </c>
      <c r="G68" s="175">
        <f t="shared" si="12"/>
        <v>0</v>
      </c>
      <c r="O68" s="169">
        <v>2</v>
      </c>
      <c r="AA68" s="147">
        <v>1</v>
      </c>
      <c r="AB68" s="147">
        <v>7</v>
      </c>
      <c r="AC68" s="147">
        <v>7</v>
      </c>
      <c r="AZ68" s="147">
        <v>2</v>
      </c>
      <c r="BA68" s="147">
        <f t="shared" si="13"/>
        <v>0</v>
      </c>
      <c r="BB68" s="147">
        <f t="shared" si="14"/>
        <v>0</v>
      </c>
      <c r="BC68" s="147">
        <f t="shared" si="15"/>
        <v>0</v>
      </c>
      <c r="BD68" s="147">
        <f t="shared" si="16"/>
        <v>0</v>
      </c>
      <c r="BE68" s="147">
        <f t="shared" si="17"/>
        <v>0</v>
      </c>
      <c r="CA68" s="176">
        <v>1</v>
      </c>
      <c r="CB68" s="176">
        <v>7</v>
      </c>
      <c r="CZ68" s="147">
        <v>0</v>
      </c>
    </row>
    <row r="69" spans="1:104">
      <c r="A69" s="170">
        <v>50</v>
      </c>
      <c r="B69" s="171" t="s">
        <v>199</v>
      </c>
      <c r="C69" s="172" t="s">
        <v>200</v>
      </c>
      <c r="D69" s="173" t="s">
        <v>73</v>
      </c>
      <c r="E69" s="174">
        <v>8</v>
      </c>
      <c r="F69" s="174">
        <v>0</v>
      </c>
      <c r="G69" s="175">
        <f t="shared" si="12"/>
        <v>0</v>
      </c>
      <c r="O69" s="169">
        <v>2</v>
      </c>
      <c r="AA69" s="147">
        <v>1</v>
      </c>
      <c r="AB69" s="147">
        <v>7</v>
      </c>
      <c r="AC69" s="147">
        <v>7</v>
      </c>
      <c r="AZ69" s="147">
        <v>2</v>
      </c>
      <c r="BA69" s="147">
        <f t="shared" si="13"/>
        <v>0</v>
      </c>
      <c r="BB69" s="147">
        <f t="shared" si="14"/>
        <v>0</v>
      </c>
      <c r="BC69" s="147">
        <f t="shared" si="15"/>
        <v>0</v>
      </c>
      <c r="BD69" s="147">
        <f t="shared" si="16"/>
        <v>0</v>
      </c>
      <c r="BE69" s="147">
        <f t="shared" si="17"/>
        <v>0</v>
      </c>
      <c r="CA69" s="176">
        <v>1</v>
      </c>
      <c r="CB69" s="176">
        <v>7</v>
      </c>
      <c r="CZ69" s="147">
        <v>0</v>
      </c>
    </row>
    <row r="70" spans="1:104">
      <c r="A70" s="170">
        <v>51</v>
      </c>
      <c r="B70" s="171" t="s">
        <v>201</v>
      </c>
      <c r="C70" s="172" t="s">
        <v>202</v>
      </c>
      <c r="D70" s="173" t="s">
        <v>73</v>
      </c>
      <c r="E70" s="174">
        <v>1</v>
      </c>
      <c r="F70" s="174">
        <v>0</v>
      </c>
      <c r="G70" s="175">
        <f t="shared" si="12"/>
        <v>0</v>
      </c>
      <c r="O70" s="169">
        <v>2</v>
      </c>
      <c r="AA70" s="147">
        <v>1</v>
      </c>
      <c r="AB70" s="147">
        <v>7</v>
      </c>
      <c r="AC70" s="147">
        <v>7</v>
      </c>
      <c r="AZ70" s="147">
        <v>2</v>
      </c>
      <c r="BA70" s="147">
        <f t="shared" si="13"/>
        <v>0</v>
      </c>
      <c r="BB70" s="147">
        <f t="shared" si="14"/>
        <v>0</v>
      </c>
      <c r="BC70" s="147">
        <f t="shared" si="15"/>
        <v>0</v>
      </c>
      <c r="BD70" s="147">
        <f t="shared" si="16"/>
        <v>0</v>
      </c>
      <c r="BE70" s="147">
        <f t="shared" si="17"/>
        <v>0</v>
      </c>
      <c r="CA70" s="176">
        <v>1</v>
      </c>
      <c r="CB70" s="176">
        <v>7</v>
      </c>
      <c r="CZ70" s="147">
        <v>0</v>
      </c>
    </row>
    <row r="71" spans="1:104">
      <c r="A71" s="170">
        <v>52</v>
      </c>
      <c r="B71" s="171" t="s">
        <v>203</v>
      </c>
      <c r="C71" s="172" t="s">
        <v>204</v>
      </c>
      <c r="D71" s="173" t="s">
        <v>103</v>
      </c>
      <c r="E71" s="174">
        <v>8.9065000000033395E-2</v>
      </c>
      <c r="F71" s="174">
        <v>0</v>
      </c>
      <c r="G71" s="175">
        <f t="shared" si="12"/>
        <v>0</v>
      </c>
      <c r="O71" s="169">
        <v>2</v>
      </c>
      <c r="AA71" s="147">
        <v>7</v>
      </c>
      <c r="AB71" s="147">
        <v>1001</v>
      </c>
      <c r="AC71" s="147">
        <v>5</v>
      </c>
      <c r="AZ71" s="147">
        <v>2</v>
      </c>
      <c r="BA71" s="147">
        <f t="shared" si="13"/>
        <v>0</v>
      </c>
      <c r="BB71" s="147">
        <f t="shared" si="14"/>
        <v>0</v>
      </c>
      <c r="BC71" s="147">
        <f t="shared" si="15"/>
        <v>0</v>
      </c>
      <c r="BD71" s="147">
        <f t="shared" si="16"/>
        <v>0</v>
      </c>
      <c r="BE71" s="147">
        <f t="shared" si="17"/>
        <v>0</v>
      </c>
      <c r="CA71" s="176">
        <v>7</v>
      </c>
      <c r="CB71" s="176">
        <v>1001</v>
      </c>
      <c r="CZ71" s="147">
        <v>0</v>
      </c>
    </row>
    <row r="72" spans="1:104" ht="13">
      <c r="A72" s="177"/>
      <c r="B72" s="178" t="s">
        <v>74</v>
      </c>
      <c r="C72" s="179" t="str">
        <f>CONCATENATE(B58," ",C58)</f>
        <v>765 Krytiny tvrdé</v>
      </c>
      <c r="D72" s="180"/>
      <c r="E72" s="181"/>
      <c r="F72" s="182"/>
      <c r="G72" s="183">
        <f>SUM(G58:G71)</f>
        <v>0</v>
      </c>
      <c r="O72" s="169">
        <v>4</v>
      </c>
      <c r="BA72" s="184">
        <f>SUM(BA58:BA71)</f>
        <v>0</v>
      </c>
      <c r="BB72" s="184">
        <f>SUM(BB58:BB71)</f>
        <v>0</v>
      </c>
      <c r="BC72" s="184">
        <f>SUM(BC58:BC71)</f>
        <v>0</v>
      </c>
      <c r="BD72" s="184">
        <f>SUM(BD58:BD71)</f>
        <v>0</v>
      </c>
      <c r="BE72" s="184">
        <f>SUM(BE58:BE71)</f>
        <v>0</v>
      </c>
    </row>
    <row r="73" spans="1:104" ht="13">
      <c r="A73" s="162" t="s">
        <v>72</v>
      </c>
      <c r="B73" s="163" t="s">
        <v>205</v>
      </c>
      <c r="C73" s="164" t="s">
        <v>206</v>
      </c>
      <c r="D73" s="165"/>
      <c r="E73" s="166"/>
      <c r="F73" s="166"/>
      <c r="G73" s="167"/>
      <c r="H73" s="168"/>
      <c r="I73" s="168"/>
      <c r="O73" s="169">
        <v>1</v>
      </c>
    </row>
    <row r="74" spans="1:104">
      <c r="A74" s="170">
        <v>53</v>
      </c>
      <c r="B74" s="171" t="s">
        <v>207</v>
      </c>
      <c r="C74" s="172" t="s">
        <v>208</v>
      </c>
      <c r="D74" s="173" t="s">
        <v>73</v>
      </c>
      <c r="E74" s="174">
        <v>1</v>
      </c>
      <c r="F74" s="174">
        <v>0</v>
      </c>
      <c r="G74" s="175">
        <f>E74*F74</f>
        <v>0</v>
      </c>
      <c r="O74" s="169">
        <v>2</v>
      </c>
      <c r="AA74" s="147">
        <v>1</v>
      </c>
      <c r="AB74" s="147">
        <v>7</v>
      </c>
      <c r="AC74" s="147">
        <v>7</v>
      </c>
      <c r="AZ74" s="147">
        <v>2</v>
      </c>
      <c r="BA74" s="147">
        <f>IF(AZ74=1,G74,0)</f>
        <v>0</v>
      </c>
      <c r="BB74" s="147">
        <f>IF(AZ74=2,G74,0)</f>
        <v>0</v>
      </c>
      <c r="BC74" s="147">
        <f>IF(AZ74=3,G74,0)</f>
        <v>0</v>
      </c>
      <c r="BD74" s="147">
        <f>IF(AZ74=4,G74,0)</f>
        <v>0</v>
      </c>
      <c r="BE74" s="147">
        <f>IF(AZ74=5,G74,0)</f>
        <v>0</v>
      </c>
      <c r="CA74" s="176">
        <v>1</v>
      </c>
      <c r="CB74" s="176">
        <v>7</v>
      </c>
      <c r="CZ74" s="147">
        <v>0</v>
      </c>
    </row>
    <row r="75" spans="1:104">
      <c r="A75" s="170">
        <v>54</v>
      </c>
      <c r="B75" s="171" t="s">
        <v>209</v>
      </c>
      <c r="C75" s="172" t="s">
        <v>210</v>
      </c>
      <c r="D75" s="173" t="s">
        <v>125</v>
      </c>
      <c r="E75" s="174">
        <v>1</v>
      </c>
      <c r="F75" s="174">
        <v>0</v>
      </c>
      <c r="G75" s="175">
        <f>E75*F75</f>
        <v>0</v>
      </c>
      <c r="O75" s="169">
        <v>2</v>
      </c>
      <c r="AA75" s="147">
        <v>3</v>
      </c>
      <c r="AB75" s="147">
        <v>7</v>
      </c>
      <c r="AC75" s="147" t="s">
        <v>209</v>
      </c>
      <c r="AZ75" s="147">
        <v>2</v>
      </c>
      <c r="BA75" s="147">
        <f>IF(AZ75=1,G75,0)</f>
        <v>0</v>
      </c>
      <c r="BB75" s="147">
        <f>IF(AZ75=2,G75,0)</f>
        <v>0</v>
      </c>
      <c r="BC75" s="147">
        <f>IF(AZ75=3,G75,0)</f>
        <v>0</v>
      </c>
      <c r="BD75" s="147">
        <f>IF(AZ75=4,G75,0)</f>
        <v>0</v>
      </c>
      <c r="BE75" s="147">
        <f>IF(AZ75=5,G75,0)</f>
        <v>0</v>
      </c>
      <c r="CA75" s="176">
        <v>3</v>
      </c>
      <c r="CB75" s="176">
        <v>7</v>
      </c>
      <c r="CZ75" s="147">
        <v>3.5000000000024997E-2</v>
      </c>
    </row>
    <row r="76" spans="1:104">
      <c r="A76" s="170">
        <v>55</v>
      </c>
      <c r="B76" s="171" t="s">
        <v>211</v>
      </c>
      <c r="C76" s="172" t="s">
        <v>212</v>
      </c>
      <c r="D76" s="173" t="s">
        <v>103</v>
      </c>
      <c r="E76" s="174">
        <v>3.5000000000024997E-2</v>
      </c>
      <c r="F76" s="174">
        <v>0</v>
      </c>
      <c r="G76" s="175">
        <f>E76*F76</f>
        <v>0</v>
      </c>
      <c r="O76" s="169">
        <v>2</v>
      </c>
      <c r="AA76" s="147">
        <v>7</v>
      </c>
      <c r="AB76" s="147">
        <v>1001</v>
      </c>
      <c r="AC76" s="147">
        <v>5</v>
      </c>
      <c r="AZ76" s="147">
        <v>2</v>
      </c>
      <c r="BA76" s="147">
        <f>IF(AZ76=1,G76,0)</f>
        <v>0</v>
      </c>
      <c r="BB76" s="147">
        <f>IF(AZ76=2,G76,0)</f>
        <v>0</v>
      </c>
      <c r="BC76" s="147">
        <f>IF(AZ76=3,G76,0)</f>
        <v>0</v>
      </c>
      <c r="BD76" s="147">
        <f>IF(AZ76=4,G76,0)</f>
        <v>0</v>
      </c>
      <c r="BE76" s="147">
        <f>IF(AZ76=5,G76,0)</f>
        <v>0</v>
      </c>
      <c r="CA76" s="176">
        <v>7</v>
      </c>
      <c r="CB76" s="176">
        <v>1001</v>
      </c>
      <c r="CZ76" s="147">
        <v>0</v>
      </c>
    </row>
    <row r="77" spans="1:104" ht="13">
      <c r="A77" s="177"/>
      <c r="B77" s="178" t="s">
        <v>74</v>
      </c>
      <c r="C77" s="179" t="str">
        <f>CONCATENATE(B73," ",C73)</f>
        <v>767 Konstrukce zámečnické</v>
      </c>
      <c r="D77" s="180"/>
      <c r="E77" s="181"/>
      <c r="F77" s="182"/>
      <c r="G77" s="183">
        <f>SUM(G73:G76)</f>
        <v>0</v>
      </c>
      <c r="O77" s="169">
        <v>4</v>
      </c>
      <c r="BA77" s="184">
        <f>SUM(BA73:BA76)</f>
        <v>0</v>
      </c>
      <c r="BB77" s="184">
        <f>SUM(BB73:BB76)</f>
        <v>0</v>
      </c>
      <c r="BC77" s="184">
        <f>SUM(BC73:BC76)</f>
        <v>0</v>
      </c>
      <c r="BD77" s="184">
        <f>SUM(BD73:BD76)</f>
        <v>0</v>
      </c>
      <c r="BE77" s="184">
        <f>SUM(BE73:BE76)</f>
        <v>0</v>
      </c>
    </row>
    <row r="78" spans="1:104" ht="13">
      <c r="A78" s="162" t="s">
        <v>72</v>
      </c>
      <c r="B78" s="163" t="s">
        <v>213</v>
      </c>
      <c r="C78" s="164" t="s">
        <v>214</v>
      </c>
      <c r="D78" s="165"/>
      <c r="E78" s="166"/>
      <c r="F78" s="166"/>
      <c r="G78" s="167"/>
      <c r="H78" s="168"/>
      <c r="I78" s="168"/>
      <c r="O78" s="169">
        <v>1</v>
      </c>
    </row>
    <row r="79" spans="1:104">
      <c r="A79" s="170">
        <v>56</v>
      </c>
      <c r="B79" s="171" t="s">
        <v>215</v>
      </c>
      <c r="C79" s="172" t="s">
        <v>216</v>
      </c>
      <c r="D79" s="173" t="s">
        <v>217</v>
      </c>
      <c r="E79" s="174">
        <v>1</v>
      </c>
      <c r="F79" s="174">
        <v>0</v>
      </c>
      <c r="G79" s="175">
        <f>E79*F79</f>
        <v>0</v>
      </c>
      <c r="O79" s="169">
        <v>2</v>
      </c>
      <c r="AA79" s="147">
        <v>11</v>
      </c>
      <c r="AB79" s="147">
        <v>0</v>
      </c>
      <c r="AC79" s="147">
        <v>1</v>
      </c>
      <c r="AZ79" s="147">
        <v>3</v>
      </c>
      <c r="BA79" s="147">
        <f>IF(AZ79=1,G79,0)</f>
        <v>0</v>
      </c>
      <c r="BB79" s="147">
        <f>IF(AZ79=2,G79,0)</f>
        <v>0</v>
      </c>
      <c r="BC79" s="147">
        <f>IF(AZ79=3,G79,0)</f>
        <v>0</v>
      </c>
      <c r="BD79" s="147">
        <f>IF(AZ79=4,G79,0)</f>
        <v>0</v>
      </c>
      <c r="BE79" s="147">
        <f>IF(AZ79=5,G79,0)</f>
        <v>0</v>
      </c>
      <c r="CA79" s="176">
        <v>11</v>
      </c>
      <c r="CB79" s="176">
        <v>0</v>
      </c>
      <c r="CZ79" s="147">
        <v>0</v>
      </c>
    </row>
    <row r="80" spans="1:104" ht="13">
      <c r="A80" s="177"/>
      <c r="B80" s="178" t="s">
        <v>74</v>
      </c>
      <c r="C80" s="179" t="str">
        <f>CONCATENATE(B78," ",C78)</f>
        <v>M21 Elektromontáže</v>
      </c>
      <c r="D80" s="180"/>
      <c r="E80" s="181"/>
      <c r="F80" s="182"/>
      <c r="G80" s="183">
        <f>SUM(G78:G79)</f>
        <v>0</v>
      </c>
      <c r="O80" s="169">
        <v>4</v>
      </c>
      <c r="BA80" s="184">
        <f>SUM(BA78:BA79)</f>
        <v>0</v>
      </c>
      <c r="BB80" s="184">
        <f>SUM(BB78:BB79)</f>
        <v>0</v>
      </c>
      <c r="BC80" s="184">
        <f>SUM(BC78:BC79)</f>
        <v>0</v>
      </c>
      <c r="BD80" s="184">
        <f>SUM(BD78:BD79)</f>
        <v>0</v>
      </c>
      <c r="BE80" s="184">
        <f>SUM(BE78:BE79)</f>
        <v>0</v>
      </c>
    </row>
    <row r="81" spans="1:104" ht="13">
      <c r="A81" s="162" t="s">
        <v>72</v>
      </c>
      <c r="B81" s="163" t="s">
        <v>218</v>
      </c>
      <c r="C81" s="164" t="s">
        <v>219</v>
      </c>
      <c r="D81" s="165"/>
      <c r="E81" s="166"/>
      <c r="F81" s="166"/>
      <c r="G81" s="167"/>
      <c r="H81" s="168"/>
      <c r="I81" s="168"/>
      <c r="O81" s="169">
        <v>1</v>
      </c>
    </row>
    <row r="82" spans="1:104">
      <c r="A82" s="170">
        <v>57</v>
      </c>
      <c r="B82" s="171" t="s">
        <v>220</v>
      </c>
      <c r="C82" s="172" t="s">
        <v>221</v>
      </c>
      <c r="D82" s="173" t="s">
        <v>103</v>
      </c>
      <c r="E82" s="174">
        <v>12.375119999998899</v>
      </c>
      <c r="F82" s="174">
        <v>0</v>
      </c>
      <c r="G82" s="175">
        <f t="shared" ref="G82:G87" si="18">E82*F82</f>
        <v>0</v>
      </c>
      <c r="O82" s="169">
        <v>2</v>
      </c>
      <c r="AA82" s="147">
        <v>8</v>
      </c>
      <c r="AB82" s="147">
        <v>1</v>
      </c>
      <c r="AC82" s="147">
        <v>3</v>
      </c>
      <c r="AZ82" s="147">
        <v>1</v>
      </c>
      <c r="BA82" s="147">
        <f t="shared" ref="BA82:BA87" si="19">IF(AZ82=1,G82,0)</f>
        <v>0</v>
      </c>
      <c r="BB82" s="147">
        <f t="shared" ref="BB82:BB87" si="20">IF(AZ82=2,G82,0)</f>
        <v>0</v>
      </c>
      <c r="BC82" s="147">
        <f t="shared" ref="BC82:BC87" si="21">IF(AZ82=3,G82,0)</f>
        <v>0</v>
      </c>
      <c r="BD82" s="147">
        <f t="shared" ref="BD82:BD87" si="22">IF(AZ82=4,G82,0)</f>
        <v>0</v>
      </c>
      <c r="BE82" s="147">
        <f t="shared" ref="BE82:BE87" si="23">IF(AZ82=5,G82,0)</f>
        <v>0</v>
      </c>
      <c r="CA82" s="176">
        <v>8</v>
      </c>
      <c r="CB82" s="176">
        <v>1</v>
      </c>
      <c r="CZ82" s="147">
        <v>0</v>
      </c>
    </row>
    <row r="83" spans="1:104">
      <c r="A83" s="170">
        <v>58</v>
      </c>
      <c r="B83" s="171" t="s">
        <v>222</v>
      </c>
      <c r="C83" s="172" t="s">
        <v>223</v>
      </c>
      <c r="D83" s="173" t="s">
        <v>103</v>
      </c>
      <c r="E83" s="174">
        <v>12.375119999998899</v>
      </c>
      <c r="F83" s="174">
        <v>0</v>
      </c>
      <c r="G83" s="175">
        <f t="shared" si="18"/>
        <v>0</v>
      </c>
      <c r="O83" s="169">
        <v>2</v>
      </c>
      <c r="AA83" s="147">
        <v>8</v>
      </c>
      <c r="AB83" s="147">
        <v>1</v>
      </c>
      <c r="AC83" s="147">
        <v>3</v>
      </c>
      <c r="AZ83" s="147">
        <v>1</v>
      </c>
      <c r="BA83" s="147">
        <f t="shared" si="19"/>
        <v>0</v>
      </c>
      <c r="BB83" s="147">
        <f t="shared" si="20"/>
        <v>0</v>
      </c>
      <c r="BC83" s="147">
        <f t="shared" si="21"/>
        <v>0</v>
      </c>
      <c r="BD83" s="147">
        <f t="shared" si="22"/>
        <v>0</v>
      </c>
      <c r="BE83" s="147">
        <f t="shared" si="23"/>
        <v>0</v>
      </c>
      <c r="CA83" s="176">
        <v>8</v>
      </c>
      <c r="CB83" s="176">
        <v>1</v>
      </c>
      <c r="CZ83" s="147">
        <v>0</v>
      </c>
    </row>
    <row r="84" spans="1:104">
      <c r="A84" s="170">
        <v>59</v>
      </c>
      <c r="B84" s="171" t="s">
        <v>224</v>
      </c>
      <c r="C84" s="172" t="s">
        <v>225</v>
      </c>
      <c r="D84" s="173" t="s">
        <v>103</v>
      </c>
      <c r="E84" s="174">
        <v>37.125359999996597</v>
      </c>
      <c r="F84" s="174">
        <v>0</v>
      </c>
      <c r="G84" s="175">
        <f t="shared" si="18"/>
        <v>0</v>
      </c>
      <c r="O84" s="169">
        <v>2</v>
      </c>
      <c r="AA84" s="147">
        <v>8</v>
      </c>
      <c r="AB84" s="147">
        <v>1</v>
      </c>
      <c r="AC84" s="147">
        <v>3</v>
      </c>
      <c r="AZ84" s="147">
        <v>1</v>
      </c>
      <c r="BA84" s="147">
        <f t="shared" si="19"/>
        <v>0</v>
      </c>
      <c r="BB84" s="147">
        <f t="shared" si="20"/>
        <v>0</v>
      </c>
      <c r="BC84" s="147">
        <f t="shared" si="21"/>
        <v>0</v>
      </c>
      <c r="BD84" s="147">
        <f t="shared" si="22"/>
        <v>0</v>
      </c>
      <c r="BE84" s="147">
        <f t="shared" si="23"/>
        <v>0</v>
      </c>
      <c r="CA84" s="176">
        <v>8</v>
      </c>
      <c r="CB84" s="176">
        <v>1</v>
      </c>
      <c r="CZ84" s="147">
        <v>0</v>
      </c>
    </row>
    <row r="85" spans="1:104">
      <c r="A85" s="170">
        <v>60</v>
      </c>
      <c r="B85" s="171" t="s">
        <v>226</v>
      </c>
      <c r="C85" s="172" t="s">
        <v>227</v>
      </c>
      <c r="D85" s="173" t="s">
        <v>103</v>
      </c>
      <c r="E85" s="174">
        <v>12.375119999998899</v>
      </c>
      <c r="F85" s="174">
        <v>0</v>
      </c>
      <c r="G85" s="175">
        <f t="shared" si="18"/>
        <v>0</v>
      </c>
      <c r="O85" s="169">
        <v>2</v>
      </c>
      <c r="AA85" s="147">
        <v>8</v>
      </c>
      <c r="AB85" s="147">
        <v>1</v>
      </c>
      <c r="AC85" s="147">
        <v>3</v>
      </c>
      <c r="AZ85" s="147">
        <v>1</v>
      </c>
      <c r="BA85" s="147">
        <f t="shared" si="19"/>
        <v>0</v>
      </c>
      <c r="BB85" s="147">
        <f t="shared" si="20"/>
        <v>0</v>
      </c>
      <c r="BC85" s="147">
        <f t="shared" si="21"/>
        <v>0</v>
      </c>
      <c r="BD85" s="147">
        <f t="shared" si="22"/>
        <v>0</v>
      </c>
      <c r="BE85" s="147">
        <f t="shared" si="23"/>
        <v>0</v>
      </c>
      <c r="CA85" s="176">
        <v>8</v>
      </c>
      <c r="CB85" s="176">
        <v>1</v>
      </c>
      <c r="CZ85" s="147">
        <v>0</v>
      </c>
    </row>
    <row r="86" spans="1:104">
      <c r="A86" s="170">
        <v>61</v>
      </c>
      <c r="B86" s="171" t="s">
        <v>228</v>
      </c>
      <c r="C86" s="172" t="s">
        <v>229</v>
      </c>
      <c r="D86" s="173" t="s">
        <v>103</v>
      </c>
      <c r="E86" s="174">
        <v>12.375119999998899</v>
      </c>
      <c r="F86" s="174">
        <v>0</v>
      </c>
      <c r="G86" s="175">
        <f t="shared" si="18"/>
        <v>0</v>
      </c>
      <c r="O86" s="169">
        <v>2</v>
      </c>
      <c r="AA86" s="147">
        <v>8</v>
      </c>
      <c r="AB86" s="147">
        <v>0</v>
      </c>
      <c r="AC86" s="147">
        <v>3</v>
      </c>
      <c r="AZ86" s="147">
        <v>1</v>
      </c>
      <c r="BA86" s="147">
        <f t="shared" si="19"/>
        <v>0</v>
      </c>
      <c r="BB86" s="147">
        <f t="shared" si="20"/>
        <v>0</v>
      </c>
      <c r="BC86" s="147">
        <f t="shared" si="21"/>
        <v>0</v>
      </c>
      <c r="BD86" s="147">
        <f t="shared" si="22"/>
        <v>0</v>
      </c>
      <c r="BE86" s="147">
        <f t="shared" si="23"/>
        <v>0</v>
      </c>
      <c r="CA86" s="176">
        <v>8</v>
      </c>
      <c r="CB86" s="176">
        <v>0</v>
      </c>
      <c r="CZ86" s="147">
        <v>0</v>
      </c>
    </row>
    <row r="87" spans="1:104">
      <c r="A87" s="170">
        <v>62</v>
      </c>
      <c r="B87" s="171" t="s">
        <v>230</v>
      </c>
      <c r="C87" s="172" t="s">
        <v>231</v>
      </c>
      <c r="D87" s="173" t="s">
        <v>103</v>
      </c>
      <c r="E87" s="174">
        <v>12.375119999998899</v>
      </c>
      <c r="F87" s="174">
        <v>0</v>
      </c>
      <c r="G87" s="175">
        <f t="shared" si="18"/>
        <v>0</v>
      </c>
      <c r="O87" s="169">
        <v>2</v>
      </c>
      <c r="AA87" s="147">
        <v>8</v>
      </c>
      <c r="AB87" s="147">
        <v>1</v>
      </c>
      <c r="AC87" s="147">
        <v>3</v>
      </c>
      <c r="AZ87" s="147">
        <v>1</v>
      </c>
      <c r="BA87" s="147">
        <f t="shared" si="19"/>
        <v>0</v>
      </c>
      <c r="BB87" s="147">
        <f t="shared" si="20"/>
        <v>0</v>
      </c>
      <c r="BC87" s="147">
        <f t="shared" si="21"/>
        <v>0</v>
      </c>
      <c r="BD87" s="147">
        <f t="shared" si="22"/>
        <v>0</v>
      </c>
      <c r="BE87" s="147">
        <f t="shared" si="23"/>
        <v>0</v>
      </c>
      <c r="CA87" s="176">
        <v>8</v>
      </c>
      <c r="CB87" s="176">
        <v>1</v>
      </c>
      <c r="CZ87" s="147">
        <v>0</v>
      </c>
    </row>
    <row r="88" spans="1:104" ht="13">
      <c r="A88" s="177"/>
      <c r="B88" s="178" t="s">
        <v>74</v>
      </c>
      <c r="C88" s="179" t="str">
        <f>CONCATENATE(B81," ",C81)</f>
        <v>D96 Přesuny suti a vybouraných hmot</v>
      </c>
      <c r="D88" s="180"/>
      <c r="E88" s="181"/>
      <c r="F88" s="182"/>
      <c r="G88" s="183">
        <f>SUM(G81:G87)</f>
        <v>0</v>
      </c>
      <c r="O88" s="169">
        <v>4</v>
      </c>
      <c r="BA88" s="184">
        <f>SUM(BA81:BA87)</f>
        <v>0</v>
      </c>
      <c r="BB88" s="184">
        <f>SUM(BB81:BB87)</f>
        <v>0</v>
      </c>
      <c r="BC88" s="184">
        <f>SUM(BC81:BC87)</f>
        <v>0</v>
      </c>
      <c r="BD88" s="184">
        <f>SUM(BD81:BD87)</f>
        <v>0</v>
      </c>
      <c r="BE88" s="184">
        <f>SUM(BE81:BE87)</f>
        <v>0</v>
      </c>
    </row>
    <row r="89" spans="1:104">
      <c r="E89" s="147"/>
    </row>
    <row r="90" spans="1:104">
      <c r="E90" s="147"/>
    </row>
    <row r="91" spans="1:104">
      <c r="E91" s="147"/>
    </row>
    <row r="92" spans="1:104">
      <c r="E92" s="147"/>
    </row>
    <row r="93" spans="1:104">
      <c r="E93" s="147"/>
    </row>
    <row r="94" spans="1:104">
      <c r="E94" s="147"/>
    </row>
    <row r="95" spans="1:104">
      <c r="E95" s="147"/>
    </row>
    <row r="96" spans="1:104">
      <c r="E96" s="147"/>
    </row>
    <row r="97" spans="1:7">
      <c r="E97" s="147"/>
    </row>
    <row r="98" spans="1:7">
      <c r="E98" s="147"/>
    </row>
    <row r="99" spans="1:7">
      <c r="E99" s="147"/>
    </row>
    <row r="100" spans="1:7">
      <c r="E100" s="147"/>
    </row>
    <row r="101" spans="1:7">
      <c r="E101" s="147"/>
    </row>
    <row r="102" spans="1:7">
      <c r="E102" s="147"/>
    </row>
    <row r="103" spans="1:7">
      <c r="E103" s="147"/>
    </row>
    <row r="104" spans="1:7">
      <c r="E104" s="147"/>
    </row>
    <row r="105" spans="1:7">
      <c r="E105" s="147"/>
    </row>
    <row r="106" spans="1:7">
      <c r="E106" s="147"/>
    </row>
    <row r="107" spans="1:7">
      <c r="E107" s="147"/>
    </row>
    <row r="108" spans="1:7">
      <c r="E108" s="147"/>
    </row>
    <row r="109" spans="1:7">
      <c r="E109" s="147"/>
    </row>
    <row r="110" spans="1:7">
      <c r="E110" s="147"/>
    </row>
    <row r="111" spans="1:7">
      <c r="E111" s="147"/>
    </row>
    <row r="112" spans="1:7">
      <c r="A112" s="185"/>
      <c r="B112" s="185"/>
      <c r="C112" s="185"/>
      <c r="D112" s="185"/>
      <c r="E112" s="185"/>
      <c r="F112" s="185"/>
      <c r="G112" s="185"/>
    </row>
    <row r="113" spans="1:7">
      <c r="A113" s="185"/>
      <c r="B113" s="185"/>
      <c r="C113" s="185"/>
      <c r="D113" s="185"/>
      <c r="E113" s="185"/>
      <c r="F113" s="185"/>
      <c r="G113" s="185"/>
    </row>
    <row r="114" spans="1:7">
      <c r="A114" s="185"/>
      <c r="B114" s="185"/>
      <c r="C114" s="185"/>
      <c r="D114" s="185"/>
      <c r="E114" s="185"/>
      <c r="F114" s="185"/>
      <c r="G114" s="185"/>
    </row>
    <row r="115" spans="1:7">
      <c r="A115" s="185"/>
      <c r="B115" s="185"/>
      <c r="C115" s="185"/>
      <c r="D115" s="185"/>
      <c r="E115" s="185"/>
      <c r="F115" s="185"/>
      <c r="G115" s="185"/>
    </row>
    <row r="116" spans="1:7">
      <c r="E116" s="147"/>
    </row>
    <row r="117" spans="1:7">
      <c r="E117" s="147"/>
    </row>
    <row r="118" spans="1:7">
      <c r="E118" s="147"/>
    </row>
    <row r="119" spans="1:7">
      <c r="E119" s="147"/>
    </row>
    <row r="120" spans="1:7">
      <c r="E120" s="147"/>
    </row>
    <row r="121" spans="1:7">
      <c r="E121" s="147"/>
    </row>
    <row r="122" spans="1:7">
      <c r="E122" s="147"/>
    </row>
    <row r="123" spans="1:7">
      <c r="E123" s="147"/>
    </row>
    <row r="124" spans="1:7">
      <c r="E124" s="147"/>
    </row>
    <row r="125" spans="1:7">
      <c r="E125" s="147"/>
    </row>
    <row r="126" spans="1:7">
      <c r="E126" s="147"/>
    </row>
    <row r="127" spans="1:7">
      <c r="E127" s="147"/>
    </row>
    <row r="128" spans="1:7">
      <c r="E128" s="147"/>
    </row>
    <row r="129" spans="5:5">
      <c r="E129" s="147"/>
    </row>
    <row r="130" spans="5:5">
      <c r="E130" s="147"/>
    </row>
    <row r="131" spans="5:5">
      <c r="E131" s="147"/>
    </row>
    <row r="132" spans="5:5">
      <c r="E132" s="147"/>
    </row>
    <row r="133" spans="5:5">
      <c r="E133" s="147"/>
    </row>
    <row r="134" spans="5:5">
      <c r="E134" s="147"/>
    </row>
    <row r="135" spans="5:5">
      <c r="E135" s="147"/>
    </row>
    <row r="136" spans="5:5">
      <c r="E136" s="147"/>
    </row>
    <row r="137" spans="5:5">
      <c r="E137" s="147"/>
    </row>
    <row r="138" spans="5:5">
      <c r="E138" s="147"/>
    </row>
    <row r="139" spans="5:5">
      <c r="E139" s="147"/>
    </row>
    <row r="140" spans="5:5">
      <c r="E140" s="147"/>
    </row>
    <row r="141" spans="5:5">
      <c r="E141" s="147"/>
    </row>
    <row r="142" spans="5:5">
      <c r="E142" s="147"/>
    </row>
    <row r="143" spans="5:5">
      <c r="E143" s="147"/>
    </row>
    <row r="144" spans="5:5">
      <c r="E144" s="147"/>
    </row>
    <row r="145" spans="1:7">
      <c r="E145" s="147"/>
    </row>
    <row r="146" spans="1:7">
      <c r="E146" s="147"/>
    </row>
    <row r="147" spans="1:7">
      <c r="A147" s="186"/>
      <c r="B147" s="186"/>
    </row>
    <row r="148" spans="1:7" ht="13">
      <c r="A148" s="185"/>
      <c r="B148" s="185"/>
      <c r="C148" s="187"/>
      <c r="D148" s="187"/>
      <c r="E148" s="188"/>
      <c r="F148" s="187"/>
      <c r="G148" s="189"/>
    </row>
    <row r="149" spans="1:7">
      <c r="A149" s="190"/>
      <c r="B149" s="190"/>
      <c r="C149" s="185"/>
      <c r="D149" s="185"/>
      <c r="E149" s="191"/>
      <c r="F149" s="185"/>
      <c r="G149" s="185"/>
    </row>
    <row r="150" spans="1:7">
      <c r="A150" s="185"/>
      <c r="B150" s="185"/>
      <c r="C150" s="185"/>
      <c r="D150" s="185"/>
      <c r="E150" s="191"/>
      <c r="F150" s="185"/>
      <c r="G150" s="185"/>
    </row>
    <row r="151" spans="1:7">
      <c r="A151" s="185"/>
      <c r="B151" s="185"/>
      <c r="C151" s="185"/>
      <c r="D151" s="185"/>
      <c r="E151" s="191"/>
      <c r="F151" s="185"/>
      <c r="G151" s="185"/>
    </row>
    <row r="152" spans="1:7">
      <c r="A152" s="185"/>
      <c r="B152" s="185"/>
      <c r="C152" s="185"/>
      <c r="D152" s="185"/>
      <c r="E152" s="191"/>
      <c r="F152" s="185"/>
      <c r="G152" s="185"/>
    </row>
    <row r="153" spans="1:7">
      <c r="A153" s="185"/>
      <c r="B153" s="185"/>
      <c r="C153" s="185"/>
      <c r="D153" s="185"/>
      <c r="E153" s="191"/>
      <c r="F153" s="185"/>
      <c r="G153" s="185"/>
    </row>
    <row r="154" spans="1:7">
      <c r="A154" s="185"/>
      <c r="B154" s="185"/>
      <c r="C154" s="185"/>
      <c r="D154" s="185"/>
      <c r="E154" s="191"/>
      <c r="F154" s="185"/>
      <c r="G154" s="185"/>
    </row>
    <row r="155" spans="1:7">
      <c r="A155" s="185"/>
      <c r="B155" s="185"/>
      <c r="C155" s="185"/>
      <c r="D155" s="185"/>
      <c r="E155" s="191"/>
      <c r="F155" s="185"/>
      <c r="G155" s="185"/>
    </row>
    <row r="156" spans="1:7">
      <c r="A156" s="185"/>
      <c r="B156" s="185"/>
      <c r="C156" s="185"/>
      <c r="D156" s="185"/>
      <c r="E156" s="191"/>
      <c r="F156" s="185"/>
      <c r="G156" s="185"/>
    </row>
    <row r="157" spans="1:7">
      <c r="A157" s="185"/>
      <c r="B157" s="185"/>
      <c r="C157" s="185"/>
      <c r="D157" s="185"/>
      <c r="E157" s="191"/>
      <c r="F157" s="185"/>
      <c r="G157" s="185"/>
    </row>
    <row r="158" spans="1:7">
      <c r="A158" s="185"/>
      <c r="B158" s="185"/>
      <c r="C158" s="185"/>
      <c r="D158" s="185"/>
      <c r="E158" s="191"/>
      <c r="F158" s="185"/>
      <c r="G158" s="185"/>
    </row>
    <row r="159" spans="1:7">
      <c r="A159" s="185"/>
      <c r="B159" s="185"/>
      <c r="C159" s="185"/>
      <c r="D159" s="185"/>
      <c r="E159" s="191"/>
      <c r="F159" s="185"/>
      <c r="G159" s="185"/>
    </row>
    <row r="160" spans="1:7">
      <c r="A160" s="185"/>
      <c r="B160" s="185"/>
      <c r="C160" s="185"/>
      <c r="D160" s="185"/>
      <c r="E160" s="191"/>
      <c r="F160" s="185"/>
      <c r="G160" s="185"/>
    </row>
    <row r="161" spans="1:7">
      <c r="A161" s="185"/>
      <c r="B161" s="185"/>
      <c r="C161" s="185"/>
      <c r="D161" s="185"/>
      <c r="E161" s="191"/>
      <c r="F161" s="185"/>
      <c r="G161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Bartoš</dc:creator>
  <cp:lastModifiedBy>q101</cp:lastModifiedBy>
  <dcterms:created xsi:type="dcterms:W3CDTF">2018-04-25T05:06:23Z</dcterms:created>
  <dcterms:modified xsi:type="dcterms:W3CDTF">2018-05-09T08:30:20Z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-1737467700</vt:i4>
  </property>
  <property fmtid="{D5CDD505-2E9C-101B-9397-08002B2CF9AE}" pid="3" name="_NewReviewCycle">
    <vt:lpwstr/>
  </property>
  <property fmtid="{D5CDD505-2E9C-101B-9397-08002B2CF9AE}" pid="4" name="_EmailSubject">
    <vt:lpwstr>dneska na web</vt:lpwstr>
  </property>
  <property fmtid="{D5CDD505-2E9C-101B-9397-08002B2CF9AE}" pid="5" name="_AuthorEmail">
    <vt:lpwstr>kasikova@soaplzen.cz</vt:lpwstr>
  </property>
  <property fmtid="{D5CDD505-2E9C-101B-9397-08002B2CF9AE}" pid="6" name="_AuthorEmailDisplayName">
    <vt:lpwstr>Lenka Kasíková</vt:lpwstr>
  </property>
</Properties>
</file>